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D:\Users\entela.kola\Desktop\TRANSPARENCA\"/>
    </mc:Choice>
  </mc:AlternateContent>
  <xr:revisionPtr revIDLastSave="0" documentId="13_ncr:1_{63DF3AFC-ADB3-4A61-983C-D3E939FF1C02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Buxhet fillestar shpenzime" sheetId="1" r:id="rId1"/>
    <sheet name="detajimi Investim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  <c r="B64" i="1"/>
  <c r="B57" i="1"/>
  <c r="B47" i="1" s="1"/>
  <c r="B45" i="1" s="1"/>
  <c r="B52" i="1"/>
  <c r="B51" i="1"/>
  <c r="B50" i="1"/>
  <c r="B49" i="1"/>
  <c r="B48" i="1"/>
  <c r="B34" i="1"/>
  <c r="B32" i="1" s="1"/>
  <c r="B26" i="1"/>
  <c r="B24" i="1"/>
  <c r="B15" i="1"/>
  <c r="B13" i="1"/>
  <c r="B9" i="1"/>
  <c r="B7" i="1"/>
  <c r="K26" i="2"/>
  <c r="B8" i="1" l="1"/>
  <c r="B6" i="1"/>
  <c r="B5" i="1" s="1"/>
  <c r="K25" i="2"/>
  <c r="M105" i="2" l="1"/>
  <c r="L105" i="2"/>
  <c r="K105" i="2"/>
  <c r="M103" i="2"/>
  <c r="L103" i="2"/>
  <c r="K103" i="2"/>
  <c r="M95" i="2"/>
  <c r="L95" i="2"/>
  <c r="K95" i="2"/>
  <c r="M35" i="2"/>
  <c r="N42" i="2" s="1"/>
  <c r="L35" i="2"/>
  <c r="N39" i="2" s="1"/>
  <c r="K35" i="2"/>
  <c r="M32" i="2"/>
  <c r="L32" i="2"/>
  <c r="K32" i="2"/>
  <c r="M22" i="2"/>
  <c r="L22" i="2"/>
  <c r="K22" i="2"/>
  <c r="M16" i="2"/>
  <c r="L16" i="2"/>
  <c r="K16" i="2"/>
  <c r="M9" i="2"/>
  <c r="M5" i="2" s="1"/>
  <c r="L9" i="2"/>
  <c r="L5" i="2" s="1"/>
  <c r="K9" i="2"/>
  <c r="K5" i="2" s="1"/>
  <c r="M6" i="2"/>
  <c r="L6" i="2"/>
  <c r="K6" i="2"/>
  <c r="N41" i="2" l="1"/>
</calcChain>
</file>

<file path=xl/sharedStrings.xml><?xml version="1.0" encoding="utf-8"?>
<sst xmlns="http://schemas.openxmlformats.org/spreadsheetml/2006/main" count="939" uniqueCount="315">
  <si>
    <t xml:space="preserve"> </t>
  </si>
  <si>
    <t>Kapitulli</t>
  </si>
  <si>
    <t>001</t>
  </si>
  <si>
    <t>05</t>
  </si>
  <si>
    <t>1005001</t>
  </si>
  <si>
    <t>01</t>
  </si>
  <si>
    <t>3535</t>
  </si>
  <si>
    <t>3333</t>
  </si>
  <si>
    <t>0922</t>
  </si>
  <si>
    <t>1515</t>
  </si>
  <si>
    <t>0909</t>
  </si>
  <si>
    <t>0707</t>
  </si>
  <si>
    <t>2020</t>
  </si>
  <si>
    <t>0716</t>
  </si>
  <si>
    <t>3737</t>
  </si>
  <si>
    <t>1005114</t>
  </si>
  <si>
    <t>Tabela e Detajimit të Buxhetit për vitet 2024 - 2026.</t>
  </si>
  <si>
    <t xml:space="preserve">                     Në lekë</t>
  </si>
  <si>
    <t>Ent.  Qeverisjes</t>
  </si>
  <si>
    <t>Ministria e Linjes</t>
  </si>
  <si>
    <t>Kodi i institucionit</t>
  </si>
  <si>
    <t>Emërtimi  institucionit</t>
  </si>
  <si>
    <t>Programi</t>
  </si>
  <si>
    <t>Llogaria ekonomike</t>
  </si>
  <si>
    <t>Kodi i D. së Thesarit</t>
  </si>
  <si>
    <t>Kodi i Projektit</t>
  </si>
  <si>
    <t>Emërtimi i Projektit</t>
  </si>
  <si>
    <t>Buxheti 2024</t>
  </si>
  <si>
    <t>Buxheti 2025</t>
  </si>
  <si>
    <t>Buxheti 2026</t>
  </si>
  <si>
    <t>Total MBZHR</t>
  </si>
  <si>
    <t>01110</t>
  </si>
  <si>
    <t>Planifikimi, Menaxhimi dhe Administrimi</t>
  </si>
  <si>
    <t>Aparati i MBZHR</t>
  </si>
  <si>
    <t>18AI901</t>
  </si>
  <si>
    <t>Blerje paisje kompjuterike per aparatin e MBZHR-se</t>
  </si>
  <si>
    <t>M050466</t>
  </si>
  <si>
    <t>Blerje pajisje zyrash për aparatin e MBZHR</t>
  </si>
  <si>
    <t>04220</t>
  </si>
  <si>
    <t>Siguria ushqimore dhe mbrojtja e konsumatorit FB</t>
  </si>
  <si>
    <t>ISUV</t>
  </si>
  <si>
    <t>M050437</t>
  </si>
  <si>
    <r>
      <rPr>
        <b/>
        <i/>
        <sz val="12"/>
        <color theme="1"/>
        <rFont val="Times New Roman"/>
        <family val="1"/>
      </rPr>
      <t>Fond i ngrire</t>
    </r>
    <r>
      <rPr>
        <sz val="12"/>
        <color theme="1"/>
        <rFont val="Times New Roman"/>
        <family val="1"/>
      </rPr>
      <t>;Përmirësimi dhe zgjerimi i infrastrukturës laboratorike dhe shtrimi i linjave të gazit për Departamentin e Mbrojtjes dhe Shëndetit të Bimëve</t>
    </r>
  </si>
  <si>
    <r>
      <rPr>
        <b/>
        <i/>
        <sz val="12"/>
        <color theme="1"/>
        <rFont val="Times New Roman"/>
        <family val="1"/>
      </rPr>
      <t>Fond i ngrire;</t>
    </r>
    <r>
      <rPr>
        <sz val="12"/>
        <color theme="1"/>
        <rFont val="Times New Roman"/>
        <family val="1"/>
      </rPr>
      <t>Fuqizimi i kapaciteteve laboratorike të ISUV në të tre fushat ku ushtron aktivitetin e vet analitik, siguri ushqimore, shëndet kafshësh dhe bimësh</t>
    </r>
  </si>
  <si>
    <t>04</t>
  </si>
  <si>
    <t>GM05054</t>
  </si>
  <si>
    <t>TVSH per Dokumenti Sektorial për Sigurinë Ushqimore dhe Veterinarinë (IPA II)</t>
  </si>
  <si>
    <t>19AB701</t>
  </si>
  <si>
    <t>TVSH Kontrolli dhe çrrënjosja e sëmundjes së tërbimit III (IPA 2017)</t>
  </si>
  <si>
    <t>19AB702</t>
  </si>
  <si>
    <t>TVSH Monitorimi për vaksinimin e sëmundjes së tërbimit III (IPA 2017)</t>
  </si>
  <si>
    <t>M050168</t>
  </si>
  <si>
    <t>TVSH per Forcimin e laboratoreve te sigurise ushqimore ne Shqiperi</t>
  </si>
  <si>
    <t>Siguria ushqimore dhe mbrojtja e konsumatorit FH</t>
  </si>
  <si>
    <t>02</t>
  </si>
  <si>
    <t>Dokumenti Sektorial për Sigurinë Ushqimore dhe Veterinarinë (IPA II)</t>
  </si>
  <si>
    <t>Kontroll crrenjosje semundja e terbimit</t>
  </si>
  <si>
    <t>Monitorimi I semundjes se terbimit (IPAIII)</t>
  </si>
  <si>
    <t>18AJ307</t>
  </si>
  <si>
    <t>Mbeshtetje per zhvillimin strukturor te sigurise ushqimore( Prot Ita)</t>
  </si>
  <si>
    <t>18AJ313</t>
  </si>
  <si>
    <t>Rritja e përputhshmërisë me standardet e sigurisë dhe cilësisë së ushqimit / Projekti Promovimi i Zinxhirëve të Vlerave Smart dhe elastike të Klimës (Komponenti I sigurise ushqimore) KREDI</t>
  </si>
  <si>
    <t>04230</t>
  </si>
  <si>
    <t>Mbeshtetje per Peshkimin FB</t>
  </si>
  <si>
    <r>
      <rPr>
        <b/>
        <i/>
        <sz val="12"/>
        <color theme="1"/>
        <rFont val="Times New Roman"/>
        <family val="1"/>
      </rPr>
      <t>Fond i ngrire;</t>
    </r>
    <r>
      <rPr>
        <sz val="12"/>
        <color theme="1"/>
        <rFont val="Times New Roman"/>
        <family val="1"/>
      </rPr>
      <t>Instalimi i Imp.  te riprodhimit artificial dhe rrethimi I qendres Ekonomia Zvezde dhe Lin Lot.II</t>
    </r>
  </si>
  <si>
    <r>
      <rPr>
        <b/>
        <i/>
        <sz val="12"/>
        <color theme="1"/>
        <rFont val="Times New Roman"/>
        <family val="1"/>
      </rPr>
      <t>Fond i ngrire;</t>
    </r>
    <r>
      <rPr>
        <sz val="12"/>
        <color theme="1"/>
        <rFont val="Times New Roman"/>
        <family val="1"/>
      </rPr>
      <t>Implementimi i sistemit ERS</t>
    </r>
  </si>
  <si>
    <t>DSHPA</t>
  </si>
  <si>
    <t>21AC707</t>
  </si>
  <si>
    <t>M051212</t>
  </si>
  <si>
    <t xml:space="preserve"> Pajisje elektronike</t>
  </si>
  <si>
    <t xml:space="preserve">21AC601 </t>
  </si>
  <si>
    <t xml:space="preserve"> Thellimi i grykederdhjes se kanalit te Butrintit me detin LOTI I</t>
  </si>
  <si>
    <r>
      <rPr>
        <b/>
        <i/>
        <sz val="12"/>
        <color theme="1"/>
        <rFont val="Times New Roman"/>
        <family val="1"/>
      </rPr>
      <t xml:space="preserve">Fond i ngrire; </t>
    </r>
    <r>
      <rPr>
        <sz val="12"/>
        <color theme="1"/>
        <rFont val="Times New Roman"/>
        <family val="1"/>
      </rPr>
      <t>Permiresimi I infrastruktures portuale</t>
    </r>
  </si>
  <si>
    <t>21AC703</t>
  </si>
  <si>
    <t>Blerje pajisje per Qendren e Midhjes , markatat e Peshkut dhe ekonomite e rasateve</t>
  </si>
  <si>
    <t>M051219</t>
  </si>
  <si>
    <t>Blerje automjetesh</t>
  </si>
  <si>
    <t>21AC706</t>
  </si>
  <si>
    <t xml:space="preserve"> Blerje motora per mjetet lundruese </t>
  </si>
  <si>
    <t>Mbeshtetje per Peshkimin FH</t>
  </si>
  <si>
    <t>19AB801</t>
  </si>
  <si>
    <t>Mbeshtetje per zhvillimin e tregjeve dhe prodhimtarise detare (Ekonomia Blu)</t>
  </si>
  <si>
    <r>
      <rPr>
        <b/>
        <i/>
        <sz val="12"/>
        <color theme="1"/>
        <rFont val="Times New Roman"/>
        <family val="1"/>
      </rPr>
      <t>Fond i ngrire;</t>
    </r>
    <r>
      <rPr>
        <sz val="12"/>
        <color theme="1"/>
        <rFont val="Times New Roman"/>
        <family val="1"/>
      </rPr>
      <t>Projekti CBC - H-LEVEL</t>
    </r>
  </si>
  <si>
    <t>04240</t>
  </si>
  <si>
    <t>Menaxhimi i infrastruktures se kullimit dhe ujitjes</t>
  </si>
  <si>
    <t>DUK Korçe</t>
  </si>
  <si>
    <t>18AJ812</t>
  </si>
  <si>
    <t>Kanali ujitës Polis -Tudan</t>
  </si>
  <si>
    <t>DUK Durres</t>
  </si>
  <si>
    <t xml:space="preserve">18AJ816 </t>
  </si>
  <si>
    <t>Rehabilitimi i lugjeve ekzistues pergjate Kanalit kryesore Ujites Peqin Kavaje (faza I)</t>
  </si>
  <si>
    <t>DUK Lezhe</t>
  </si>
  <si>
    <t>18AJ818</t>
  </si>
  <si>
    <t>Rehabilitim i KU Magjistrali Mat-Lezhe dhe nyjet e shperndarjes, L=13.8 km</t>
  </si>
  <si>
    <t>18AJ819</t>
  </si>
  <si>
    <t>Rehabilitim i kanalit ujites KU-3 Berdice, L=8.5 km</t>
  </si>
  <si>
    <t>18AJ820</t>
  </si>
  <si>
    <t xml:space="preserve">Rehabilitim i kanalit ujites Shtoder (vazhdim), L=8km </t>
  </si>
  <si>
    <t xml:space="preserve">18AK364 </t>
  </si>
  <si>
    <t>Mbrojtje nga lumi Drin ne Juban</t>
  </si>
  <si>
    <t>18AK365</t>
  </si>
  <si>
    <t>Mbrojtje e lumit te Vermoshit</t>
  </si>
  <si>
    <t>18AK353</t>
  </si>
  <si>
    <t xml:space="preserve">Rikonstruksion i ures ne derdhje te KUL Mamurras ne lumin Droje </t>
  </si>
  <si>
    <t xml:space="preserve">18AK354 </t>
  </si>
  <si>
    <t>Rehabilitim i argjinatures Bisht Juge (argjinatura Torrovices)</t>
  </si>
  <si>
    <t>DUK Fier</t>
  </si>
  <si>
    <t>18AK366</t>
  </si>
  <si>
    <t>Ndertimi i ures se Sheqishtes mbi K-R-H</t>
  </si>
  <si>
    <t>18AK356</t>
  </si>
  <si>
    <t>Baypasi Hidrovorit te terbufit me barazh dhe porte e barazh e Kularit, Lushnje</t>
  </si>
  <si>
    <t>18AK370</t>
  </si>
  <si>
    <t>Mbrojtje nga gerryerja, krahu I majte I lumit Devoll, Nj.Ad Mollas, Bashkia Cerrik (L=2000 m me gabion)</t>
  </si>
  <si>
    <t xml:space="preserve">18AK363 </t>
  </si>
  <si>
    <t>Mbrojtje lumore nga gerryerjet ne lumin Erezen, Ibe e Poshtme</t>
  </si>
  <si>
    <t>18AK372</t>
  </si>
  <si>
    <t>Rehabilitimi I portave ne kanalet sekondare te Kolektorit  Sovjanit, bashkia Maliq</t>
  </si>
  <si>
    <t>18AK373</t>
  </si>
  <si>
    <t>Mbrojtja lumore nga gerryerjet ne lumin Erzen, Ibe e Poshtme (fshati Shkalle)</t>
  </si>
  <si>
    <t>18AK376</t>
  </si>
  <si>
    <t>Mbrojtja lumore nga gerryerjet ne lumin Erzen, fshati Pinet</t>
  </si>
  <si>
    <t>18AK374</t>
  </si>
  <si>
    <t>Ndertim penele terthor Argjinatura e Darragjatit</t>
  </si>
  <si>
    <t>18AK375</t>
  </si>
  <si>
    <t>Mbrojtja nga Lumi Kir, Ura e Bardhajve</t>
  </si>
  <si>
    <t>18AK377</t>
  </si>
  <si>
    <t>Mbrojtja nga lumi Vjosa ne Kashisht</t>
  </si>
  <si>
    <t>18AK378</t>
  </si>
  <si>
    <t>Mbrojtja ne krahun e djathte te lumit Devoll, ne Desare, bashkia Cerrik</t>
  </si>
  <si>
    <t>18AK379</t>
  </si>
  <si>
    <t>Mbrojtja nga permbytja e lumit Osum tek Ura e Re - Bashkia Dimal</t>
  </si>
  <si>
    <t>18AK211</t>
  </si>
  <si>
    <t>Rikonstruksioni i hidrovorit të Akërnisë, Vlorë.</t>
  </si>
  <si>
    <t>18AK208</t>
  </si>
  <si>
    <t>Rehabilitimi i hidrovorit te Karavastas</t>
  </si>
  <si>
    <t>18AJ822</t>
  </si>
  <si>
    <t>Rehabilitimi i ushqyesit te rezervaurit te Bllaces dhe rehabilitimi i rezervuarit te Bllaces (burimi ujor)</t>
  </si>
  <si>
    <t>18AJ823</t>
  </si>
  <si>
    <t>Rehabilitimi i kanalit kryesore te rezervuarit te Bllaces</t>
  </si>
  <si>
    <t>18AJ824</t>
  </si>
  <si>
    <t>Ndertimi i shkarkuesve të rinj në Kanalin Kryesor Ujitës Peqin-Kavaje</t>
  </si>
  <si>
    <t>18AJ825</t>
  </si>
  <si>
    <t>Kanali ujites U - 13 Kurbin</t>
  </si>
  <si>
    <t>18AJ826</t>
  </si>
  <si>
    <t>Kanali ujites U - 14 Kurbin</t>
  </si>
  <si>
    <t>18AJ827</t>
  </si>
  <si>
    <t>Rehabilitimi i Kanalit Kryesor Ujitës Llakatund,Vlorë</t>
  </si>
  <si>
    <t>18AJ828</t>
  </si>
  <si>
    <t>Shkarje ne kanalin ujites VMK2 (pjese e skemes Kurjan-Strum)</t>
  </si>
  <si>
    <t>18AJ830</t>
  </si>
  <si>
    <t>Rehabilitim i kanalit ujites Shelqet-Pistull, L=4,555 km</t>
  </si>
  <si>
    <t>18AJ829</t>
  </si>
  <si>
    <t xml:space="preserve">Rehabilitim i kanalit ujites se Berat - Ura e Kucit </t>
  </si>
  <si>
    <t>18AJ831</t>
  </si>
  <si>
    <t>Vepra e Marrjes + Skema Ujitese - Naum Panxhi</t>
  </si>
  <si>
    <t>18AK380</t>
  </si>
  <si>
    <t xml:space="preserve">Mbojtje e kanalit ne dalje te Hidrovorit Nr.3 Darrzeze Fier </t>
  </si>
  <si>
    <t>18AJ832</t>
  </si>
  <si>
    <t>Rehabilitim i kanalit ujites Mjede Partitori 121 - Beltoje , L=5,155 km(Segmenti portat Mjede- shperndaresi Mjede)</t>
  </si>
  <si>
    <t>18AK397</t>
  </si>
  <si>
    <t>Mur mbajtes ne Kolektorin Roskovec-Hoxhare, Fier</t>
  </si>
  <si>
    <t>18AK381</t>
  </si>
  <si>
    <t xml:space="preserve">Rehabilitimi i lumit të Borshit </t>
  </si>
  <si>
    <t>18AK382</t>
  </si>
  <si>
    <t>Mbrojtje nga Lumi Kalase (Kaskada e Shelegarit)</t>
  </si>
  <si>
    <t>18AK383</t>
  </si>
  <si>
    <t>Riparim i argjinatures Mbrojtese te Kolektorit K17 Butrint</t>
  </si>
  <si>
    <t>18AK384</t>
  </si>
  <si>
    <t>Mbrojtje nga Lumi Kalase (Kaskada e Vanes)</t>
  </si>
  <si>
    <t>18AK385</t>
  </si>
  <si>
    <t xml:space="preserve">Mbrojtja nga Lumi Pavlla e Madhe ne Mursi, Konispol </t>
  </si>
  <si>
    <t>18AK386</t>
  </si>
  <si>
    <t xml:space="preserve">Riparimi i Argjinatures se Majte te Lumit Seman </t>
  </si>
  <si>
    <t>18AK387</t>
  </si>
  <si>
    <t xml:space="preserve">Mbrojtja nga Lumi Shushice ne Vranisht, Vlore </t>
  </si>
  <si>
    <t>18AK388</t>
  </si>
  <si>
    <t xml:space="preserve">Mbrojtja nga Lumi Shushica ne Drashovice, Vlore  </t>
  </si>
  <si>
    <t>18AK398</t>
  </si>
  <si>
    <t xml:space="preserve">Mbrojtje nga Lumi Vjose, krahu i djathte, Kashisht </t>
  </si>
  <si>
    <t>18AK389</t>
  </si>
  <si>
    <t>Mbrojtje lumore nga lumi Shkumbin, Kular Vilar-Bashtove</t>
  </si>
  <si>
    <t>18AK390</t>
  </si>
  <si>
    <t>Mbrojtje nga gerryerjet dhe permbytja nga Lumi Osum ne Starove - Remanice</t>
  </si>
  <si>
    <t>18AK391</t>
  </si>
  <si>
    <t>Argjinatura Mbrojtese nga lumi Shkumbin ne Fatisht , Bashkia Peqin</t>
  </si>
  <si>
    <t>18AK392</t>
  </si>
  <si>
    <t>Mbrojtje nga lumi Osum ne Vodice, Bashkia Polican</t>
  </si>
  <si>
    <t>18AK393</t>
  </si>
  <si>
    <t>Rehabilitim i argjinatures se lumit Buna, Darragjat Shkoder</t>
  </si>
  <si>
    <t>18AK394</t>
  </si>
  <si>
    <t>Mbrojtje nga lumi Buna, Oblike</t>
  </si>
  <si>
    <t>18AK399</t>
  </si>
  <si>
    <t>Mbrojtje bregu nga gerryerjet e lumit Drin ne Bahçallek, Shkoder</t>
  </si>
  <si>
    <t>18AK213</t>
  </si>
  <si>
    <t>Rikonstruksion hidrovori Grethe</t>
  </si>
  <si>
    <t>18AK214</t>
  </si>
  <si>
    <t>Rikonstruksion hidrovori Synej</t>
  </si>
  <si>
    <t>18AK215</t>
  </si>
  <si>
    <t>Rikonstruksion hidrovori Orikum</t>
  </si>
  <si>
    <t>18AK395</t>
  </si>
  <si>
    <t>Rimokjator per transportimin e makinerise se rende</t>
  </si>
  <si>
    <t>18AK396</t>
  </si>
  <si>
    <t xml:space="preserve">Blerje eskavatore per DUK </t>
  </si>
  <si>
    <t>M051202</t>
  </si>
  <si>
    <t>Studim projektim per objektet e programit</t>
  </si>
  <si>
    <t>18AJ901</t>
  </si>
  <si>
    <t>Objekte te ujitjes, kullimit dhe mbrojtjes nga permbytja te Bashkive</t>
  </si>
  <si>
    <t>04250</t>
  </si>
  <si>
    <t>Zhvillimi Rural duke mbesht. Prodh. Bujq, Blek, Agroind dhe Market. FB</t>
  </si>
  <si>
    <t>2310000</t>
  </si>
  <si>
    <r>
      <rPr>
        <b/>
        <i/>
        <sz val="12"/>
        <color theme="1"/>
        <rFont val="Times New Roman"/>
        <family val="1"/>
      </rPr>
      <t>Fond i ngrire;</t>
    </r>
    <r>
      <rPr>
        <sz val="12"/>
        <color theme="1"/>
        <rFont val="Times New Roman"/>
        <family val="1"/>
      </rPr>
      <t>Mbeshtetje logjistike  per krijim kushte pune/ administrim sistemesh kontrolli e transparence  ne Agjencine e Pagesave</t>
    </r>
  </si>
  <si>
    <t>AKDC</t>
  </si>
  <si>
    <r>
      <rPr>
        <b/>
        <i/>
        <sz val="12"/>
        <color theme="1"/>
        <rFont val="Times New Roman"/>
        <family val="1"/>
      </rPr>
      <t>Fond i ngrire</t>
    </r>
    <r>
      <rPr>
        <sz val="12"/>
        <color theme="1"/>
        <rFont val="Times New Roman"/>
        <family val="1"/>
      </rPr>
      <t>;Blerje pajisje laboratori per  AKDC</t>
    </r>
  </si>
  <si>
    <t>QTTB Kruje</t>
  </si>
  <si>
    <t>18AK623</t>
  </si>
  <si>
    <t>Përmirësimi i sistemit të menaxhimit të informacionit të kadastrës së vreshtit</t>
  </si>
  <si>
    <t>QTTB Vlore</t>
  </si>
  <si>
    <t>18AL206</t>
  </si>
  <si>
    <t>Studim zonat e kultivimit te vreshtave per rrush per vere</t>
  </si>
  <si>
    <r>
      <rPr>
        <b/>
        <i/>
        <sz val="12"/>
        <color theme="1"/>
        <rFont val="Times New Roman"/>
        <family val="1"/>
      </rPr>
      <t>Fond i ngrire;</t>
    </r>
    <r>
      <rPr>
        <sz val="12"/>
        <color theme="1"/>
        <rFont val="Times New Roman"/>
        <family val="1"/>
      </rPr>
      <t>Administrim sistemesh statistikore ne MBZHR</t>
    </r>
  </si>
  <si>
    <t>03</t>
  </si>
  <si>
    <r>
      <rPr>
        <b/>
        <i/>
        <sz val="12"/>
        <color theme="1"/>
        <rFont val="Times New Roman"/>
        <family val="1"/>
      </rPr>
      <t>Fond i ngrire;</t>
    </r>
    <r>
      <rPr>
        <sz val="12"/>
        <color theme="1"/>
        <rFont val="Times New Roman"/>
        <family val="1"/>
      </rPr>
      <t>"Fondi  për Bashkitë për ndërtimin e Tregjeve Bujqësore dhe Pikave të Grumbullimit"</t>
    </r>
  </si>
  <si>
    <t>18AL207</t>
  </si>
  <si>
    <t>Bashkefinancim me K.Lokale Mbeshtetje gjatë zbatimit të FADN</t>
  </si>
  <si>
    <t>Zhvillimi Rural duke mbesht. Prodh. Bujq, Blek, Agroind dhe Market. FH</t>
  </si>
  <si>
    <t>Mbeshtetje gjatë zbatimit të FADN</t>
  </si>
  <si>
    <t>04860</t>
  </si>
  <si>
    <t>Këshillimi dhe Informacioni Bujqesor</t>
  </si>
  <si>
    <t>M050419</t>
  </si>
  <si>
    <t>Blerje pajisje laboratori, QTTB Fushe-Kruje</t>
  </si>
  <si>
    <t>18AL619</t>
  </si>
  <si>
    <t>Blerje Traktor Frutikulture nga QTTB Vlorë</t>
  </si>
  <si>
    <t xml:space="preserve">QTTB Lushnje </t>
  </si>
  <si>
    <t>18AL620</t>
  </si>
  <si>
    <t>Blerje Pajisje Laboratorike nga QTTB Lushnjë</t>
  </si>
  <si>
    <t>QTTB Korce</t>
  </si>
  <si>
    <t>18AL524</t>
  </si>
  <si>
    <t xml:space="preserve">Rikonstruksion magazina qendër në QTTB Korçë </t>
  </si>
  <si>
    <t>QTTB  Shkoder</t>
  </si>
  <si>
    <t>18AL616</t>
  </si>
  <si>
    <t>Blerje Agregatësh bujqësorë nga  QTTB Shkodër</t>
  </si>
  <si>
    <t>Agjencia Rajonale e Ekstensionit Bujqesor Korce</t>
  </si>
  <si>
    <t>18AL404</t>
  </si>
  <si>
    <t xml:space="preserve">Pajisje kompjuterike të blera nga AREB Korçë </t>
  </si>
  <si>
    <t>Agjencia Rajonale e Ekstensionit Bujqesor Shkoder</t>
  </si>
  <si>
    <t>18AL405</t>
  </si>
  <si>
    <t>Pajisje kompjuterike të blera nga AREB Shkodër</t>
  </si>
  <si>
    <t>Agjencia Rajonale e Ekstensionit Bujqesor Tirane</t>
  </si>
  <si>
    <t>M050778</t>
  </si>
  <si>
    <t>Pajisje kompjuterike të blera nga AREB Tiranë</t>
  </si>
  <si>
    <t xml:space="preserve">Agjencia Rajonale e Ekstensionit Bujqesor Lushnje </t>
  </si>
  <si>
    <t>18AL406</t>
  </si>
  <si>
    <t>Pajisje kompjuterike të blera nga AREB Lushnje</t>
  </si>
  <si>
    <t>M050392</t>
  </si>
  <si>
    <t>Blerje mjete dhe pajisje nga  AREB Lushnje</t>
  </si>
  <si>
    <t>18AL525</t>
  </si>
  <si>
    <t xml:space="preserve">Rrethimi I Bazes eksperimentale ne  QTTB Vlorë </t>
  </si>
  <si>
    <t>18AL407</t>
  </si>
  <si>
    <t>Blerje pajisje kompjuterike ne QTTB Korce</t>
  </si>
  <si>
    <t>18AL621</t>
  </si>
  <si>
    <t xml:space="preserve">Blerje Makineri triorimi të lashtash nga QTTB Korçë </t>
  </si>
  <si>
    <t>SEKRETAR I PËRGJITHSHËM</t>
  </si>
  <si>
    <t>LAVDRIM SAHITAJ</t>
  </si>
  <si>
    <t>Blerje trajlera dhe pajisie teknologjike orientuese  për mjetet lundruese  (mjet transporti</t>
  </si>
  <si>
    <t>MBZHR Buxheti shp korrente  2024 detajuar sipas institucioneve</t>
  </si>
  <si>
    <t>në 000/lekë</t>
  </si>
  <si>
    <t>BUXHETI TOTAL I MBZHR-së</t>
  </si>
  <si>
    <t xml:space="preserve">TOTALI  BUXHETIT </t>
  </si>
  <si>
    <t>SHPENZIME</t>
  </si>
  <si>
    <t>SHPENZIME per Fond Pagash</t>
  </si>
  <si>
    <t>SHPENZIME Operative , nga ku</t>
  </si>
  <si>
    <t>Planifikim Menaxhim Administrimi</t>
  </si>
  <si>
    <t>SHPENZIME per Fond Pagash (Aparati)</t>
  </si>
  <si>
    <t>SHPENZIME Operative funksion aparati</t>
  </si>
  <si>
    <t>Shp per kuota nderkombetare</t>
  </si>
  <si>
    <t xml:space="preserve">Siguria Ushqimore dhe Mbrojtja e Konsumatorit  </t>
  </si>
  <si>
    <t>SHPENZIME per Fond Pagash (AKU+12rajone; AKVMB+4 rajone; ISUV &amp;ESHFF)</t>
  </si>
  <si>
    <t>SHPENZIME Operative nga ku</t>
  </si>
  <si>
    <t>AKU + 12 rajonet</t>
  </si>
  <si>
    <t>AKVMB + 4 rajonet</t>
  </si>
  <si>
    <t>ESHFF</t>
  </si>
  <si>
    <t>Aparati blerje matrikuj</t>
  </si>
  <si>
    <t>Aparati kontrolli &amp; mbrojtja se bimeve</t>
  </si>
  <si>
    <t>QTTB Fushe-Kruje (Energji per karantinen)</t>
  </si>
  <si>
    <t xml:space="preserve">Aparat Emergjenca </t>
  </si>
  <si>
    <t xml:space="preserve">Infrastruktura e ujitjes kullimit </t>
  </si>
  <si>
    <t>SHPENZIME per Fond Pagash (4 DUK)</t>
  </si>
  <si>
    <t xml:space="preserve">SHPENZIME Operative </t>
  </si>
  <si>
    <t>DUK Korce</t>
  </si>
  <si>
    <t>Zhvillimi rural</t>
  </si>
  <si>
    <t>SHPENZIME per Fond Pagash(AZHBR&amp;AKDC)</t>
  </si>
  <si>
    <t xml:space="preserve">Total SHPENZIME Operative </t>
  </si>
  <si>
    <t xml:space="preserve">AZHBR </t>
  </si>
  <si>
    <t>Skema e bujqesise (AZHBR)</t>
  </si>
  <si>
    <t>Nafta falas per Fermeret (AZHBR)</t>
  </si>
  <si>
    <t>Aparati Panairet</t>
  </si>
  <si>
    <t>Aparati Statistika</t>
  </si>
  <si>
    <t>QTTB Fushe-Kruje (kadastrat vreshte dhe Ullinj)</t>
  </si>
  <si>
    <t>Aparati (Komisioni cilesise &amp; prodhim organik)</t>
  </si>
  <si>
    <t>Aparati (Ripopullim te dhenash, Regjistri Fermes)</t>
  </si>
  <si>
    <t>Keshillimi dhe informacioni bujqesor dhe shkenca</t>
  </si>
  <si>
    <t>SHPENZIME per Fond Pagash(5 QTTB &amp; 4 AREB)</t>
  </si>
  <si>
    <t>QTTB Fushe-Kruje</t>
  </si>
  <si>
    <t>QTTB Lushnje</t>
  </si>
  <si>
    <t>QTTB Shkoder</t>
  </si>
  <si>
    <t>AREB Tirane</t>
  </si>
  <si>
    <t>AREB Shkoder</t>
  </si>
  <si>
    <t>AREB Lushnje</t>
  </si>
  <si>
    <t>AREB Korce</t>
  </si>
  <si>
    <t>Shpenzime per Aktivitetet Gender</t>
  </si>
  <si>
    <t>Menaxhimi  i Qendrueshem i Tokes Bujqesore</t>
  </si>
  <si>
    <t>SHPENZIME Operative (QTTB Fushe-Kruje)</t>
  </si>
  <si>
    <t>Menaxhimi peshkimit</t>
  </si>
  <si>
    <t>SHPENZIME per Fond Pagash (DSHPA)</t>
  </si>
  <si>
    <t>Detajim shpenzime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</si>
</sst>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_-* #,##0_-;\-* #,##0_-;_-* &quot;-&quot;_-;_-@_-"/>
    <numFmt numFmtId="168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sz val="10"/>
      <name val="Arial"/>
      <family val="2"/>
      <charset val="238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color rgb="FF1F497D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/>
    <xf numFmtId="0" fontId="10" fillId="0" borderId="0"/>
    <xf numFmtId="0" fontId="8" fillId="0" borderId="0"/>
    <xf numFmtId="165" fontId="10" fillId="0" borderId="0" applyFont="0" applyFill="0" applyBorder="0" applyAlignment="0" applyProtection="0"/>
    <xf numFmtId="0" fontId="15" fillId="0" borderId="0"/>
    <xf numFmtId="166" fontId="1" fillId="0" borderId="0" applyFont="0" applyFill="0" applyBorder="0" applyAlignment="0" applyProtection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0" xfId="2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2" applyFont="1"/>
    <xf numFmtId="0" fontId="7" fillId="0" borderId="0" xfId="2" applyFont="1" applyAlignment="1">
      <alignment horizontal="left" vertical="center" wrapText="1"/>
    </xf>
    <xf numFmtId="49" fontId="7" fillId="0" borderId="0" xfId="2" applyNumberFormat="1" applyFont="1" applyFill="1" applyAlignment="1">
      <alignment horizontal="center"/>
    </xf>
    <xf numFmtId="49" fontId="7" fillId="0" borderId="0" xfId="2" applyNumberFormat="1" applyFont="1" applyAlignment="1"/>
    <xf numFmtId="49" fontId="7" fillId="0" borderId="0" xfId="2" applyNumberFormat="1" applyFont="1" applyAlignment="1">
      <alignment horizontal="center"/>
    </xf>
    <xf numFmtId="0" fontId="7" fillId="0" borderId="0" xfId="2" applyFont="1" applyFill="1" applyAlignment="1">
      <alignment horizontal="center"/>
    </xf>
    <xf numFmtId="0" fontId="7" fillId="0" borderId="0" xfId="2" applyFont="1" applyAlignment="1">
      <alignment horizontal="center"/>
    </xf>
    <xf numFmtId="164" fontId="7" fillId="0" borderId="0" xfId="1" applyNumberFormat="1" applyFont="1" applyBorder="1" applyAlignment="1">
      <alignment horizont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center" vertical="center" wrapText="1"/>
    </xf>
    <xf numFmtId="49" fontId="9" fillId="2" borderId="11" xfId="3" applyNumberFormat="1" applyFont="1" applyFill="1" applyBorder="1" applyAlignment="1">
      <alignment horizontal="center" vertical="center" wrapText="1"/>
    </xf>
    <xf numFmtId="3" fontId="9" fillId="2" borderId="11" xfId="4" applyNumberFormat="1" applyFont="1" applyFill="1" applyBorder="1" applyAlignment="1">
      <alignment horizontal="center" vertical="center" wrapText="1"/>
    </xf>
    <xf numFmtId="0" fontId="9" fillId="2" borderId="11" xfId="5" applyFont="1" applyFill="1" applyBorder="1" applyAlignment="1">
      <alignment horizontal="center" vertical="center" wrapText="1"/>
    </xf>
    <xf numFmtId="164" fontId="9" fillId="2" borderId="11" xfId="6" applyNumberFormat="1" applyFont="1" applyFill="1" applyBorder="1" applyAlignment="1">
      <alignment horizontal="center" vertical="center" wrapText="1"/>
    </xf>
    <xf numFmtId="164" fontId="9" fillId="2" borderId="12" xfId="6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2" borderId="1" xfId="3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 wrapText="1"/>
    </xf>
    <xf numFmtId="3" fontId="9" fillId="2" borderId="2" xfId="5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 applyProtection="1">
      <alignment horizontal="center" vertical="center" wrapText="1"/>
    </xf>
    <xf numFmtId="49" fontId="13" fillId="3" borderId="5" xfId="0" applyNumberFormat="1" applyFont="1" applyFill="1" applyBorder="1" applyAlignment="1" applyProtection="1">
      <alignment horizontal="center" vertical="center" wrapText="1"/>
    </xf>
    <xf numFmtId="0" fontId="9" fillId="3" borderId="5" xfId="0" applyNumberFormat="1" applyFont="1" applyFill="1" applyBorder="1" applyAlignment="1" applyProtection="1">
      <alignment vertical="center" wrapText="1"/>
    </xf>
    <xf numFmtId="0" fontId="9" fillId="3" borderId="5" xfId="0" applyNumberFormat="1" applyFont="1" applyFill="1" applyBorder="1" applyAlignment="1" applyProtection="1">
      <alignment horizontal="center" vertical="center" wrapText="1"/>
    </xf>
    <xf numFmtId="3" fontId="13" fillId="3" borderId="5" xfId="0" applyNumberFormat="1" applyFont="1" applyFill="1" applyBorder="1" applyAlignment="1" applyProtection="1">
      <alignment horizontal="center" vertical="center" wrapText="1"/>
    </xf>
    <xf numFmtId="3" fontId="13" fillId="3" borderId="6" xfId="0" applyNumberFormat="1" applyFont="1" applyFill="1" applyBorder="1" applyAlignment="1" applyProtection="1">
      <alignment horizontal="center" vertical="center" wrapText="1"/>
    </xf>
    <xf numFmtId="0" fontId="12" fillId="0" borderId="0" xfId="2" applyFont="1"/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7" applyNumberFormat="1" applyFont="1" applyFill="1" applyBorder="1" applyAlignment="1">
      <alignment horizontal="left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5" xfId="0" quotePrefix="1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166" fontId="11" fillId="0" borderId="5" xfId="8" applyFont="1" applyFill="1" applyBorder="1" applyAlignment="1">
      <alignment horizontal="center" vertical="center" wrapText="1"/>
    </xf>
    <xf numFmtId="166" fontId="11" fillId="0" borderId="6" xfId="8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4" borderId="5" xfId="7" applyNumberFormat="1" applyFont="1" applyFill="1" applyBorder="1" applyAlignment="1">
      <alignment horizontal="left" vertical="center" wrapText="1"/>
    </xf>
    <xf numFmtId="0" fontId="12" fillId="0" borderId="5" xfId="7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wrapText="1"/>
    </xf>
    <xf numFmtId="0" fontId="13" fillId="3" borderId="5" xfId="0" applyNumberFormat="1" applyFont="1" applyFill="1" applyBorder="1" applyAlignment="1" applyProtection="1">
      <alignment horizontal="center" vertical="center" wrapText="1"/>
    </xf>
    <xf numFmtId="0" fontId="13" fillId="3" borderId="5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49" fontId="12" fillId="0" borderId="5" xfId="0" applyNumberFormat="1" applyFont="1" applyFill="1" applyBorder="1" applyAlignment="1" applyProtection="1">
      <alignment horizontal="center" vertical="center"/>
    </xf>
    <xf numFmtId="49" fontId="12" fillId="0" borderId="5" xfId="0" quotePrefix="1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0" fontId="11" fillId="4" borderId="0" xfId="0" applyFont="1" applyFill="1"/>
    <xf numFmtId="166" fontId="11" fillId="4" borderId="5" xfId="8" applyFont="1" applyFill="1" applyBorder="1" applyAlignment="1">
      <alignment horizontal="center" vertical="center" wrapText="1"/>
    </xf>
    <xf numFmtId="166" fontId="11" fillId="4" borderId="6" xfId="8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3" fontId="11" fillId="0" borderId="0" xfId="0" applyNumberFormat="1" applyFont="1" applyAlignment="1">
      <alignment wrapText="1"/>
    </xf>
    <xf numFmtId="43" fontId="11" fillId="0" borderId="0" xfId="0" applyNumberFormat="1" applyFont="1" applyAlignment="1">
      <alignment wrapText="1"/>
    </xf>
    <xf numFmtId="166" fontId="11" fillId="0" borderId="0" xfId="0" applyNumberFormat="1" applyFont="1" applyAlignment="1">
      <alignment wrapText="1"/>
    </xf>
    <xf numFmtId="0" fontId="12" fillId="4" borderId="0" xfId="2" applyFont="1" applyFill="1"/>
    <xf numFmtId="0" fontId="17" fillId="0" borderId="13" xfId="9" applyFont="1" applyFill="1" applyBorder="1" applyAlignment="1">
      <alignment vertical="center" wrapText="1"/>
    </xf>
    <xf numFmtId="49" fontId="14" fillId="0" borderId="5" xfId="0" applyNumberFormat="1" applyFont="1" applyFill="1" applyBorder="1" applyAlignment="1" applyProtection="1">
      <alignment horizontal="center" vertical="center"/>
    </xf>
    <xf numFmtId="49" fontId="14" fillId="0" borderId="5" xfId="0" quotePrefix="1" applyNumberFormat="1" applyFont="1" applyFill="1" applyBorder="1" applyAlignment="1" applyProtection="1">
      <alignment horizontal="center" vertical="center"/>
    </xf>
    <xf numFmtId="0" fontId="12" fillId="0" borderId="5" xfId="10" applyFont="1" applyFill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4" fillId="0" borderId="7" xfId="0" applyNumberFormat="1" applyFont="1" applyFill="1" applyBorder="1" applyAlignment="1" applyProtection="1">
      <alignment horizontal="center" vertical="center"/>
    </xf>
    <xf numFmtId="0" fontId="14" fillId="0" borderId="8" xfId="0" applyNumberFormat="1" applyFont="1" applyFill="1" applyBorder="1" applyAlignment="1" applyProtection="1">
      <alignment horizontal="center" vertical="center"/>
    </xf>
    <xf numFmtId="0" fontId="11" fillId="4" borderId="8" xfId="7" applyNumberFormat="1" applyFont="1" applyFill="1" applyBorder="1" applyAlignment="1">
      <alignment horizontal="left" vertical="center" wrapText="1"/>
    </xf>
    <xf numFmtId="49" fontId="14" fillId="0" borderId="8" xfId="0" applyNumberFormat="1" applyFont="1" applyFill="1" applyBorder="1" applyAlignment="1" applyProtection="1">
      <alignment horizontal="center" vertical="center"/>
    </xf>
    <xf numFmtId="49" fontId="14" fillId="0" borderId="8" xfId="0" quotePrefix="1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166" fontId="11" fillId="4" borderId="8" xfId="8" applyFont="1" applyFill="1" applyBorder="1" applyAlignment="1">
      <alignment horizontal="center" vertical="center" wrapText="1"/>
    </xf>
    <xf numFmtId="166" fontId="11" fillId="4" borderId="9" xfId="8" applyFont="1" applyFill="1" applyBorder="1" applyAlignment="1">
      <alignment horizontal="center" vertical="center" wrapText="1"/>
    </xf>
    <xf numFmtId="0" fontId="18" fillId="0" borderId="0" xfId="2" applyFont="1"/>
    <xf numFmtId="0" fontId="18" fillId="0" borderId="0" xfId="2" applyFont="1" applyFill="1"/>
    <xf numFmtId="0" fontId="15" fillId="0" borderId="0" xfId="0" applyFont="1"/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3" fontId="19" fillId="0" borderId="0" xfId="0" applyNumberFormat="1" applyFont="1" applyAlignment="1"/>
    <xf numFmtId="0" fontId="22" fillId="0" borderId="0" xfId="0" applyFont="1" applyAlignment="1">
      <alignment vertical="center"/>
    </xf>
    <xf numFmtId="0" fontId="19" fillId="0" borderId="0" xfId="0" applyFont="1" applyAlignment="1"/>
    <xf numFmtId="0" fontId="20" fillId="0" borderId="0" xfId="0" applyFont="1" applyAlignment="1">
      <alignment horizontal="center" vertical="center"/>
    </xf>
    <xf numFmtId="0" fontId="18" fillId="0" borderId="0" xfId="2" applyFont="1" applyAlignment="1">
      <alignment horizontal="left" vertical="center" wrapText="1"/>
    </xf>
    <xf numFmtId="49" fontId="18" fillId="0" borderId="0" xfId="2" applyNumberFormat="1" applyFont="1" applyFill="1" applyAlignment="1">
      <alignment horizontal="center"/>
    </xf>
    <xf numFmtId="49" fontId="18" fillId="0" borderId="0" xfId="2" applyNumberFormat="1" applyFont="1"/>
    <xf numFmtId="49" fontId="18" fillId="0" borderId="0" xfId="2" applyNumberFormat="1" applyFont="1" applyAlignment="1">
      <alignment horizontal="center"/>
    </xf>
    <xf numFmtId="0" fontId="18" fillId="0" borderId="0" xfId="2" applyFont="1" applyFill="1" applyAlignment="1">
      <alignment horizontal="center"/>
    </xf>
    <xf numFmtId="0" fontId="18" fillId="0" borderId="0" xfId="2" applyFont="1" applyAlignment="1">
      <alignment horizontal="center"/>
    </xf>
    <xf numFmtId="164" fontId="18" fillId="0" borderId="0" xfId="1" applyNumberFormat="1" applyFont="1"/>
    <xf numFmtId="0" fontId="11" fillId="5" borderId="5" xfId="7" applyNumberFormat="1" applyFont="1" applyFill="1" applyBorder="1" applyAlignment="1">
      <alignment horizontal="left" vertical="center" wrapText="1"/>
    </xf>
    <xf numFmtId="166" fontId="11" fillId="5" borderId="5" xfId="8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9" fontId="0" fillId="0" borderId="0" xfId="11" applyFont="1" applyAlignment="1">
      <alignment vertical="center"/>
    </xf>
    <xf numFmtId="0" fontId="11" fillId="4" borderId="4" xfId="0" applyFont="1" applyFill="1" applyBorder="1" applyAlignment="1">
      <alignment vertical="center" wrapText="1"/>
    </xf>
    <xf numFmtId="3" fontId="0" fillId="0" borderId="0" xfId="0" applyNumberFormat="1" applyAlignment="1">
      <alignment vertical="center"/>
    </xf>
    <xf numFmtId="0" fontId="23" fillId="7" borderId="4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24" fillId="0" borderId="4" xfId="0" applyFont="1" applyFill="1" applyBorder="1" applyAlignment="1">
      <alignment vertical="center" wrapText="1"/>
    </xf>
    <xf numFmtId="3" fontId="23" fillId="7" borderId="6" xfId="0" applyNumberFormat="1" applyFont="1" applyFill="1" applyBorder="1" applyAlignment="1">
      <alignment horizontal="right" vertical="center"/>
    </xf>
    <xf numFmtId="3" fontId="24" fillId="0" borderId="6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vertical="center" wrapText="1"/>
    </xf>
    <xf numFmtId="3" fontId="16" fillId="0" borderId="6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left" vertical="center" wrapText="1"/>
    </xf>
    <xf numFmtId="3" fontId="25" fillId="0" borderId="6" xfId="0" applyNumberFormat="1" applyFont="1" applyFill="1" applyBorder="1" applyAlignment="1">
      <alignment horizontal="right" vertical="center"/>
    </xf>
    <xf numFmtId="3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24" fillId="0" borderId="7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horizontal="center" vertical="center" wrapText="1"/>
    </xf>
    <xf numFmtId="168" fontId="11" fillId="0" borderId="18" xfId="1" applyNumberFormat="1" applyFont="1" applyBorder="1" applyAlignment="1">
      <alignment horizontal="right" vertical="center"/>
    </xf>
    <xf numFmtId="0" fontId="23" fillId="4" borderId="16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3" fontId="21" fillId="6" borderId="12" xfId="0" applyNumberFormat="1" applyFont="1" applyFill="1" applyBorder="1" applyAlignment="1">
      <alignment horizontal="center" vertical="center" wrapText="1"/>
    </xf>
    <xf numFmtId="3" fontId="21" fillId="7" borderId="3" xfId="0" applyNumberFormat="1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horizontal="right" vertical="center" wrapText="1"/>
    </xf>
    <xf numFmtId="3" fontId="12" fillId="0" borderId="6" xfId="0" applyNumberFormat="1" applyFont="1" applyFill="1" applyBorder="1" applyAlignment="1">
      <alignment horizontal="right" vertical="center"/>
    </xf>
    <xf numFmtId="3" fontId="24" fillId="0" borderId="9" xfId="0" applyNumberFormat="1" applyFont="1" applyFill="1" applyBorder="1" applyAlignment="1">
      <alignment horizontal="right" vertical="center"/>
    </xf>
  </cellXfs>
  <cellStyles count="12">
    <cellStyle name="Comma" xfId="1" builtinId="3"/>
    <cellStyle name="Comma [0] 2" xfId="8" xr:uid="{00000000-0005-0000-0000-000001000000}"/>
    <cellStyle name="Comma 4" xfId="6" xr:uid="{00000000-0005-0000-0000-000002000000}"/>
    <cellStyle name="Normal" xfId="0" builtinId="0"/>
    <cellStyle name="Normal 2" xfId="4" xr:uid="{00000000-0005-0000-0000-000004000000}"/>
    <cellStyle name="Normal 2 2" xfId="3" xr:uid="{00000000-0005-0000-0000-000005000000}"/>
    <cellStyle name="Normal 3" xfId="7" xr:uid="{00000000-0005-0000-0000-000006000000}"/>
    <cellStyle name="Normal_Formati_permbledhese_Investimet 2007" xfId="9" xr:uid="{00000000-0005-0000-0000-000007000000}"/>
    <cellStyle name="Normal_Formati_permbledhese_Investimet 2007 2" xfId="2" xr:uid="{00000000-0005-0000-0000-000008000000}"/>
    <cellStyle name="Normal_Sheet3" xfId="5" xr:uid="{00000000-0005-0000-0000-000009000000}"/>
    <cellStyle name="Normal_Tabela_Investimeve" xfId="10" xr:uid="{00000000-0005-0000-0000-00000A000000}"/>
    <cellStyle name="Percent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tabSelected="1" workbookViewId="0">
      <selection activeCell="E13" sqref="E13"/>
    </sheetView>
  </sheetViews>
  <sheetFormatPr defaultColWidth="9.140625" defaultRowHeight="15" x14ac:dyDescent="0.25"/>
  <cols>
    <col min="1" max="1" width="52.42578125" style="99" customWidth="1"/>
    <col min="2" max="2" width="24.42578125" style="99" customWidth="1"/>
    <col min="3" max="3" width="9.140625" style="99"/>
    <col min="4" max="4" width="14.140625" style="99" customWidth="1"/>
    <col min="5" max="5" width="10.140625" style="100" bestFit="1" customWidth="1"/>
    <col min="6" max="6" width="9.140625" style="100"/>
    <col min="7" max="7" width="10.140625" style="100" bestFit="1" customWidth="1"/>
    <col min="8" max="14" width="9.140625" style="100"/>
    <col min="15" max="16384" width="9.140625" style="99"/>
  </cols>
  <sheetData>
    <row r="1" spans="1:14" ht="24.75" customHeight="1" thickBot="1" x14ac:dyDescent="0.3">
      <c r="A1" s="98" t="s">
        <v>264</v>
      </c>
      <c r="B1" s="98"/>
    </row>
    <row r="2" spans="1:14" ht="24.75" customHeight="1" thickBot="1" x14ac:dyDescent="0.3">
      <c r="A2" s="121"/>
      <c r="B2" s="122" t="s">
        <v>265</v>
      </c>
    </row>
    <row r="3" spans="1:14" ht="15.75" customHeight="1" thickBot="1" x14ac:dyDescent="0.3">
      <c r="A3" s="101" t="s">
        <v>266</v>
      </c>
      <c r="B3" s="123">
        <v>2024</v>
      </c>
    </row>
    <row r="4" spans="1:14" ht="16.5" thickBot="1" x14ac:dyDescent="0.3">
      <c r="A4" s="102"/>
      <c r="B4" s="124" t="s">
        <v>314</v>
      </c>
    </row>
    <row r="5" spans="1:14" ht="19.5" thickBot="1" x14ac:dyDescent="0.3">
      <c r="A5" s="103" t="s">
        <v>267</v>
      </c>
      <c r="B5" s="125">
        <f>B6</f>
        <v>8350654</v>
      </c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4" ht="18.75" x14ac:dyDescent="0.25">
      <c r="A6" s="104" t="s">
        <v>268</v>
      </c>
      <c r="B6" s="126">
        <f>B7+B8</f>
        <v>8350654</v>
      </c>
      <c r="D6" s="105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14" ht="15.75" x14ac:dyDescent="0.25">
      <c r="A7" s="106" t="s">
        <v>269</v>
      </c>
      <c r="B7" s="127">
        <f>B10+B14+B25+B33+B46+B68</f>
        <v>3143943</v>
      </c>
      <c r="D7" s="107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4" ht="15.75" x14ac:dyDescent="0.25">
      <c r="A8" s="106" t="s">
        <v>270</v>
      </c>
      <c r="B8" s="127">
        <f>B11+B12+B15+B26+B34+B47+B65+B69</f>
        <v>5206711</v>
      </c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4" ht="15.75" x14ac:dyDescent="0.25">
      <c r="A9" s="108" t="s">
        <v>271</v>
      </c>
      <c r="B9" s="111">
        <f>SUM(B10:B12)</f>
        <v>494335</v>
      </c>
      <c r="D9" s="109"/>
      <c r="E9" s="99"/>
      <c r="F9" s="99"/>
      <c r="G9" s="99"/>
      <c r="H9" s="99"/>
      <c r="I9" s="99"/>
      <c r="J9" s="99"/>
      <c r="K9" s="99"/>
      <c r="L9" s="99"/>
      <c r="M9" s="99"/>
      <c r="N9" s="99"/>
    </row>
    <row r="10" spans="1:14" ht="22.5" customHeight="1" x14ac:dyDescent="0.25">
      <c r="A10" s="110" t="s">
        <v>272</v>
      </c>
      <c r="B10" s="112">
        <v>323635</v>
      </c>
      <c r="D10" s="109"/>
      <c r="E10" s="99"/>
      <c r="F10" s="99"/>
      <c r="G10" s="99"/>
      <c r="H10" s="99"/>
      <c r="I10" s="99"/>
      <c r="J10" s="99"/>
      <c r="K10" s="99"/>
      <c r="L10" s="99"/>
      <c r="M10" s="99"/>
      <c r="N10" s="99"/>
    </row>
    <row r="11" spans="1:14" ht="15.75" x14ac:dyDescent="0.25">
      <c r="A11" s="110" t="s">
        <v>273</v>
      </c>
      <c r="B11" s="112">
        <v>130700</v>
      </c>
      <c r="D11" s="10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ht="15.75" x14ac:dyDescent="0.25">
      <c r="A12" s="110" t="s">
        <v>274</v>
      </c>
      <c r="B12" s="112">
        <v>40000</v>
      </c>
      <c r="D12" s="109"/>
      <c r="E12" s="99"/>
      <c r="F12" s="99"/>
      <c r="G12" s="99"/>
      <c r="H12" s="99"/>
      <c r="I12" s="99"/>
      <c r="J12" s="99"/>
      <c r="K12" s="99"/>
      <c r="L12" s="99"/>
      <c r="M12" s="99"/>
      <c r="N12" s="99"/>
    </row>
    <row r="13" spans="1:14" ht="24" customHeight="1" x14ac:dyDescent="0.25">
      <c r="A13" s="108" t="s">
        <v>275</v>
      </c>
      <c r="B13" s="111">
        <f>B14+B15</f>
        <v>2003639</v>
      </c>
      <c r="D13" s="109"/>
      <c r="E13" s="99"/>
      <c r="F13" s="99"/>
      <c r="G13" s="99"/>
      <c r="H13" s="99"/>
      <c r="I13" s="99"/>
      <c r="J13" s="99"/>
      <c r="K13" s="99"/>
      <c r="L13" s="99"/>
      <c r="M13" s="99"/>
      <c r="N13" s="99"/>
    </row>
    <row r="14" spans="1:14" ht="45.75" customHeight="1" x14ac:dyDescent="0.25">
      <c r="A14" s="110" t="s">
        <v>276</v>
      </c>
      <c r="B14" s="112">
        <v>1439528</v>
      </c>
      <c r="D14" s="109"/>
    </row>
    <row r="15" spans="1:14" ht="15.75" x14ac:dyDescent="0.25">
      <c r="A15" s="113" t="s">
        <v>277</v>
      </c>
      <c r="B15" s="114">
        <f>SUM(B16:B23)</f>
        <v>564111</v>
      </c>
      <c r="D15" s="109"/>
    </row>
    <row r="16" spans="1:14" ht="15.75" x14ac:dyDescent="0.25">
      <c r="A16" s="115" t="s">
        <v>278</v>
      </c>
      <c r="B16" s="128">
        <v>158000</v>
      </c>
      <c r="D16" s="109"/>
    </row>
    <row r="17" spans="1:4" ht="15.75" x14ac:dyDescent="0.25">
      <c r="A17" s="115" t="s">
        <v>40</v>
      </c>
      <c r="B17" s="128">
        <v>160000</v>
      </c>
      <c r="D17" s="109"/>
    </row>
    <row r="18" spans="1:4" ht="15.75" x14ac:dyDescent="0.25">
      <c r="A18" s="115" t="s">
        <v>279</v>
      </c>
      <c r="B18" s="128">
        <v>81711</v>
      </c>
      <c r="D18" s="109"/>
    </row>
    <row r="19" spans="1:4" ht="15.75" x14ac:dyDescent="0.25">
      <c r="A19" s="115" t="s">
        <v>280</v>
      </c>
      <c r="B19" s="128">
        <v>16000</v>
      </c>
      <c r="D19" s="109"/>
    </row>
    <row r="20" spans="1:4" ht="15.75" x14ac:dyDescent="0.25">
      <c r="A20" s="115" t="s">
        <v>281</v>
      </c>
      <c r="B20" s="128">
        <v>54000</v>
      </c>
      <c r="D20" s="109"/>
    </row>
    <row r="21" spans="1:4" ht="15.75" x14ac:dyDescent="0.25">
      <c r="A21" s="116" t="s">
        <v>282</v>
      </c>
      <c r="B21" s="112">
        <v>34000</v>
      </c>
      <c r="C21" s="109"/>
      <c r="D21" s="109"/>
    </row>
    <row r="22" spans="1:4" ht="15.75" x14ac:dyDescent="0.25">
      <c r="A22" s="110" t="s">
        <v>283</v>
      </c>
      <c r="B22" s="112">
        <v>400</v>
      </c>
      <c r="D22" s="109"/>
    </row>
    <row r="23" spans="1:4" ht="15.75" x14ac:dyDescent="0.25">
      <c r="A23" s="110" t="s">
        <v>284</v>
      </c>
      <c r="B23" s="112">
        <v>60000</v>
      </c>
      <c r="D23" s="109"/>
    </row>
    <row r="24" spans="1:4" ht="15.75" x14ac:dyDescent="0.25">
      <c r="A24" s="108" t="s">
        <v>285</v>
      </c>
      <c r="B24" s="111">
        <f>SUM(B25:B26)</f>
        <v>963500</v>
      </c>
      <c r="D24" s="109"/>
    </row>
    <row r="25" spans="1:4" ht="15.75" x14ac:dyDescent="0.25">
      <c r="A25" s="110" t="s">
        <v>286</v>
      </c>
      <c r="B25" s="112">
        <v>333100</v>
      </c>
      <c r="D25" s="109"/>
    </row>
    <row r="26" spans="1:4" ht="15.75" x14ac:dyDescent="0.25">
      <c r="A26" s="110" t="s">
        <v>287</v>
      </c>
      <c r="B26" s="114">
        <f>SUM(B27:B31)</f>
        <v>630400</v>
      </c>
      <c r="D26" s="109"/>
    </row>
    <row r="27" spans="1:4" ht="15.75" x14ac:dyDescent="0.25">
      <c r="A27" s="110" t="s">
        <v>88</v>
      </c>
      <c r="B27" s="112">
        <v>68000</v>
      </c>
      <c r="D27" s="109"/>
    </row>
    <row r="28" spans="1:4" ht="15.75" x14ac:dyDescent="0.25">
      <c r="A28" s="110" t="s">
        <v>106</v>
      </c>
      <c r="B28" s="112">
        <v>248000</v>
      </c>
      <c r="D28" s="109"/>
    </row>
    <row r="29" spans="1:4" ht="15.75" x14ac:dyDescent="0.25">
      <c r="A29" s="110" t="s">
        <v>288</v>
      </c>
      <c r="B29" s="112">
        <v>61400</v>
      </c>
      <c r="C29" s="109"/>
      <c r="D29" s="109"/>
    </row>
    <row r="30" spans="1:4" ht="15.75" x14ac:dyDescent="0.25">
      <c r="A30" s="110" t="s">
        <v>91</v>
      </c>
      <c r="B30" s="112">
        <v>253000</v>
      </c>
      <c r="D30" s="109"/>
    </row>
    <row r="31" spans="1:4" ht="15.75" x14ac:dyDescent="0.25">
      <c r="A31" s="110" t="s">
        <v>284</v>
      </c>
      <c r="B31" s="112">
        <v>0</v>
      </c>
      <c r="D31" s="109"/>
    </row>
    <row r="32" spans="1:4" ht="28.5" customHeight="1" x14ac:dyDescent="0.25">
      <c r="A32" s="108" t="s">
        <v>289</v>
      </c>
      <c r="B32" s="111">
        <f>SUM(B33:B34)</f>
        <v>4001780</v>
      </c>
      <c r="D32" s="109"/>
    </row>
    <row r="33" spans="1:14" ht="15.75" x14ac:dyDescent="0.25">
      <c r="A33" s="110" t="s">
        <v>290</v>
      </c>
      <c r="B33" s="112">
        <v>352780</v>
      </c>
      <c r="D33" s="109"/>
    </row>
    <row r="34" spans="1:14" s="109" customFormat="1" ht="15.75" x14ac:dyDescent="0.25">
      <c r="A34" s="110" t="s">
        <v>291</v>
      </c>
      <c r="B34" s="117">
        <f>SUM(B35:B44)</f>
        <v>3649000</v>
      </c>
      <c r="D34" s="118"/>
      <c r="E34" s="119"/>
      <c r="F34" s="119"/>
      <c r="G34" s="119"/>
      <c r="H34" s="119"/>
      <c r="I34" s="119"/>
      <c r="J34" s="119"/>
      <c r="K34" s="119"/>
      <c r="L34" s="119"/>
      <c r="M34" s="119"/>
      <c r="N34" s="119"/>
    </row>
    <row r="35" spans="1:14" s="109" customFormat="1" ht="15.75" x14ac:dyDescent="0.25">
      <c r="A35" s="110" t="s">
        <v>211</v>
      </c>
      <c r="B35" s="117">
        <v>18943</v>
      </c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</row>
    <row r="36" spans="1:14" s="109" customFormat="1" ht="15.75" x14ac:dyDescent="0.25">
      <c r="A36" s="110" t="s">
        <v>292</v>
      </c>
      <c r="B36" s="117">
        <v>146557</v>
      </c>
      <c r="D36" s="118"/>
      <c r="E36" s="119"/>
      <c r="F36" s="119"/>
      <c r="G36" s="119"/>
      <c r="H36" s="119"/>
      <c r="I36" s="119"/>
      <c r="J36" s="119"/>
      <c r="K36" s="119"/>
      <c r="L36" s="119"/>
      <c r="M36" s="119"/>
      <c r="N36" s="119"/>
    </row>
    <row r="37" spans="1:14" s="109" customFormat="1" ht="15.75" x14ac:dyDescent="0.25">
      <c r="A37" s="113" t="s">
        <v>293</v>
      </c>
      <c r="B37" s="117">
        <v>2147400</v>
      </c>
      <c r="D37" s="118"/>
      <c r="E37" s="119"/>
      <c r="F37" s="119"/>
      <c r="G37" s="119"/>
      <c r="H37" s="119"/>
      <c r="I37" s="119"/>
      <c r="J37" s="119"/>
      <c r="K37" s="119"/>
      <c r="L37" s="119"/>
      <c r="M37" s="119"/>
      <c r="N37" s="119"/>
    </row>
    <row r="38" spans="1:14" s="109" customFormat="1" ht="15.75" x14ac:dyDescent="0.25">
      <c r="A38" s="113" t="s">
        <v>294</v>
      </c>
      <c r="B38" s="117">
        <v>1251600</v>
      </c>
      <c r="D38" s="118"/>
      <c r="E38" s="119"/>
      <c r="F38" s="119"/>
      <c r="G38" s="119"/>
      <c r="H38" s="119"/>
      <c r="I38" s="119"/>
      <c r="J38" s="119"/>
      <c r="K38" s="119"/>
      <c r="L38" s="119"/>
      <c r="M38" s="119"/>
      <c r="N38" s="119"/>
    </row>
    <row r="39" spans="1:14" s="109" customFormat="1" ht="15.75" x14ac:dyDescent="0.25">
      <c r="A39" s="115" t="s">
        <v>295</v>
      </c>
      <c r="B39" s="117">
        <v>22000</v>
      </c>
      <c r="D39" s="118"/>
      <c r="E39" s="119"/>
      <c r="F39" s="119"/>
      <c r="G39" s="119"/>
      <c r="H39" s="119"/>
      <c r="I39" s="119"/>
      <c r="J39" s="119"/>
      <c r="K39" s="119"/>
      <c r="L39" s="119"/>
      <c r="M39" s="119"/>
      <c r="N39" s="119"/>
    </row>
    <row r="40" spans="1:14" s="109" customFormat="1" ht="15.75" x14ac:dyDescent="0.25">
      <c r="A40" s="115" t="s">
        <v>296</v>
      </c>
      <c r="B40" s="117">
        <v>22000</v>
      </c>
      <c r="D40" s="118"/>
      <c r="E40" s="119"/>
      <c r="F40" s="119"/>
      <c r="G40" s="119"/>
      <c r="H40" s="119"/>
      <c r="I40" s="119"/>
      <c r="J40" s="119"/>
      <c r="K40" s="119"/>
      <c r="L40" s="119"/>
      <c r="M40" s="119"/>
      <c r="N40" s="119"/>
    </row>
    <row r="41" spans="1:14" ht="15.75" x14ac:dyDescent="0.25">
      <c r="A41" s="110" t="s">
        <v>297</v>
      </c>
      <c r="B41" s="112">
        <v>30000</v>
      </c>
      <c r="D41" s="109"/>
    </row>
    <row r="42" spans="1:14" ht="15.75" x14ac:dyDescent="0.25">
      <c r="A42" s="115" t="s">
        <v>298</v>
      </c>
      <c r="B42" s="112">
        <v>2500</v>
      </c>
      <c r="D42" s="109"/>
    </row>
    <row r="43" spans="1:14" ht="15.75" x14ac:dyDescent="0.25">
      <c r="A43" s="115" t="s">
        <v>299</v>
      </c>
      <c r="B43" s="112">
        <v>8000</v>
      </c>
      <c r="D43" s="109"/>
    </row>
    <row r="44" spans="1:14" ht="15.75" x14ac:dyDescent="0.25">
      <c r="A44" s="110" t="s">
        <v>284</v>
      </c>
      <c r="B44" s="112">
        <v>0</v>
      </c>
      <c r="D44" s="109"/>
    </row>
    <row r="45" spans="1:14" ht="15.75" x14ac:dyDescent="0.25">
      <c r="A45" s="108" t="s">
        <v>300</v>
      </c>
      <c r="B45" s="111">
        <f>SUM(B46:B47)</f>
        <v>659300</v>
      </c>
      <c r="D45" s="109"/>
    </row>
    <row r="46" spans="1:14" ht="15.75" x14ac:dyDescent="0.25">
      <c r="A46" s="110" t="s">
        <v>301</v>
      </c>
      <c r="B46" s="112">
        <v>545300</v>
      </c>
      <c r="D46" s="109"/>
    </row>
    <row r="47" spans="1:14" ht="15.75" x14ac:dyDescent="0.25">
      <c r="A47" s="113" t="s">
        <v>287</v>
      </c>
      <c r="B47" s="114">
        <f>SUM(B48:B57)+B63</f>
        <v>114000</v>
      </c>
      <c r="D47" s="109"/>
    </row>
    <row r="48" spans="1:14" ht="15.75" x14ac:dyDescent="0.25">
      <c r="A48" s="110" t="s">
        <v>302</v>
      </c>
      <c r="B48" s="112">
        <f>16120+1700</f>
        <v>17820</v>
      </c>
      <c r="D48" s="109"/>
    </row>
    <row r="49" spans="1:4" ht="15.75" x14ac:dyDescent="0.25">
      <c r="A49" s="110" t="s">
        <v>216</v>
      </c>
      <c r="B49" s="112">
        <f>12100+1100</f>
        <v>13200</v>
      </c>
      <c r="D49" s="109"/>
    </row>
    <row r="50" spans="1:4" ht="15.75" x14ac:dyDescent="0.25">
      <c r="A50" s="110" t="s">
        <v>303</v>
      </c>
      <c r="B50" s="112">
        <f>11000+2600</f>
        <v>13600</v>
      </c>
      <c r="D50" s="109"/>
    </row>
    <row r="51" spans="1:4" ht="15.75" x14ac:dyDescent="0.25">
      <c r="A51" s="110" t="s">
        <v>235</v>
      </c>
      <c r="B51" s="112">
        <f>15800+1600</f>
        <v>17400</v>
      </c>
      <c r="D51" s="109"/>
    </row>
    <row r="52" spans="1:4" ht="15.75" x14ac:dyDescent="0.25">
      <c r="A52" s="110" t="s">
        <v>304</v>
      </c>
      <c r="B52" s="112">
        <f>11000</f>
        <v>11000</v>
      </c>
      <c r="D52" s="109"/>
    </row>
    <row r="53" spans="1:4" ht="15.75" x14ac:dyDescent="0.25">
      <c r="A53" s="110" t="s">
        <v>305</v>
      </c>
      <c r="B53" s="112">
        <v>10000</v>
      </c>
      <c r="D53" s="109"/>
    </row>
    <row r="54" spans="1:4" ht="15.75" x14ac:dyDescent="0.25">
      <c r="A54" s="110" t="s">
        <v>306</v>
      </c>
      <c r="B54" s="112">
        <v>7900</v>
      </c>
      <c r="D54" s="109"/>
    </row>
    <row r="55" spans="1:4" ht="15.75" x14ac:dyDescent="0.25">
      <c r="A55" s="110" t="s">
        <v>307</v>
      </c>
      <c r="B55" s="112">
        <v>10500</v>
      </c>
      <c r="D55" s="109"/>
    </row>
    <row r="56" spans="1:4" ht="15.75" x14ac:dyDescent="0.25">
      <c r="A56" s="110" t="s">
        <v>308</v>
      </c>
      <c r="B56" s="112">
        <v>8680</v>
      </c>
      <c r="D56" s="109"/>
    </row>
    <row r="57" spans="1:4" ht="15.75" x14ac:dyDescent="0.25">
      <c r="A57" s="113" t="s">
        <v>309</v>
      </c>
      <c r="B57" s="114">
        <f>SUM(B58:B62)</f>
        <v>2300</v>
      </c>
      <c r="D57" s="109"/>
    </row>
    <row r="58" spans="1:4" ht="15.75" x14ac:dyDescent="0.25">
      <c r="A58" s="110" t="s">
        <v>302</v>
      </c>
      <c r="B58" s="112">
        <v>550</v>
      </c>
      <c r="D58" s="109"/>
    </row>
    <row r="59" spans="1:4" ht="15.75" x14ac:dyDescent="0.25">
      <c r="A59" s="110" t="s">
        <v>216</v>
      </c>
      <c r="B59" s="112">
        <v>600</v>
      </c>
      <c r="D59" s="109"/>
    </row>
    <row r="60" spans="1:4" ht="15.75" x14ac:dyDescent="0.25">
      <c r="A60" s="110" t="s">
        <v>303</v>
      </c>
      <c r="B60" s="112">
        <v>300</v>
      </c>
      <c r="D60" s="109"/>
    </row>
    <row r="61" spans="1:4" ht="15.75" x14ac:dyDescent="0.25">
      <c r="A61" s="110" t="s">
        <v>235</v>
      </c>
      <c r="B61" s="112">
        <v>600</v>
      </c>
      <c r="D61" s="109"/>
    </row>
    <row r="62" spans="1:4" ht="15.75" x14ac:dyDescent="0.25">
      <c r="A62" s="110" t="s">
        <v>304</v>
      </c>
      <c r="B62" s="112">
        <v>250</v>
      </c>
      <c r="D62" s="109"/>
    </row>
    <row r="63" spans="1:4" ht="15.75" x14ac:dyDescent="0.25">
      <c r="A63" s="110" t="s">
        <v>284</v>
      </c>
      <c r="B63" s="112">
        <v>1600</v>
      </c>
      <c r="D63" s="109"/>
    </row>
    <row r="64" spans="1:4" ht="15.75" x14ac:dyDescent="0.25">
      <c r="A64" s="108" t="s">
        <v>310</v>
      </c>
      <c r="B64" s="111">
        <f>SUM(B65:B66)</f>
        <v>25000</v>
      </c>
      <c r="D64" s="109"/>
    </row>
    <row r="65" spans="1:4" ht="15.75" x14ac:dyDescent="0.25">
      <c r="A65" s="110" t="s">
        <v>311</v>
      </c>
      <c r="B65" s="112">
        <v>25000</v>
      </c>
      <c r="D65" s="109"/>
    </row>
    <row r="66" spans="1:4" ht="15.75" x14ac:dyDescent="0.25">
      <c r="A66" s="110" t="s">
        <v>284</v>
      </c>
      <c r="B66" s="112"/>
      <c r="D66" s="109"/>
    </row>
    <row r="67" spans="1:4" ht="15.75" x14ac:dyDescent="0.25">
      <c r="A67" s="108" t="s">
        <v>312</v>
      </c>
      <c r="B67" s="111">
        <f>SUM(B68:B70)</f>
        <v>203100</v>
      </c>
      <c r="D67" s="109"/>
    </row>
    <row r="68" spans="1:4" ht="15.75" x14ac:dyDescent="0.25">
      <c r="A68" s="110" t="s">
        <v>313</v>
      </c>
      <c r="B68" s="112">
        <v>149600</v>
      </c>
      <c r="D68" s="109"/>
    </row>
    <row r="69" spans="1:4" ht="15.75" x14ac:dyDescent="0.25">
      <c r="A69" s="110" t="s">
        <v>287</v>
      </c>
      <c r="B69" s="112">
        <v>53500</v>
      </c>
      <c r="D69" s="109"/>
    </row>
    <row r="70" spans="1:4" ht="16.5" thickBot="1" x14ac:dyDescent="0.3">
      <c r="A70" s="120" t="s">
        <v>284</v>
      </c>
      <c r="B70" s="129">
        <v>0</v>
      </c>
      <c r="D70" s="109"/>
    </row>
  </sheetData>
  <mergeCells count="2">
    <mergeCell ref="A1:B1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A208"/>
  <sheetViews>
    <sheetView topLeftCell="A26" zoomScale="98" zoomScaleNormal="98" workbookViewId="0">
      <selection activeCell="K26" sqref="K26"/>
    </sheetView>
  </sheetViews>
  <sheetFormatPr defaultRowHeight="15" x14ac:dyDescent="0.25"/>
  <cols>
    <col min="1" max="1" width="13.5703125" customWidth="1"/>
    <col min="2" max="2" width="10.42578125" style="78" customWidth="1"/>
    <col min="3" max="3" width="12.7109375" style="78" customWidth="1"/>
    <col min="4" max="4" width="27.42578125" style="89" customWidth="1"/>
    <col min="5" max="5" width="10.140625" style="90" customWidth="1"/>
    <col min="6" max="6" width="13.5703125" style="91" customWidth="1"/>
    <col min="7" max="7" width="12.5703125" style="90" customWidth="1"/>
    <col min="8" max="8" width="12.42578125" style="92" customWidth="1"/>
    <col min="9" max="9" width="13.140625" style="93" customWidth="1"/>
    <col min="10" max="10" width="53.42578125" style="94" customWidth="1"/>
    <col min="11" max="13" width="19.42578125" style="95" customWidth="1"/>
    <col min="14" max="14" width="24.7109375" style="78" customWidth="1"/>
    <col min="15" max="15" width="28.85546875" style="78" customWidth="1"/>
    <col min="16" max="219" width="9.140625" style="78" customWidth="1"/>
    <col min="220" max="221" width="6" style="78" customWidth="1"/>
    <col min="222" max="224" width="7.85546875" style="78" customWidth="1"/>
    <col min="225" max="225" width="6" style="78" customWidth="1"/>
    <col min="226" max="226" width="8.85546875" style="78" customWidth="1"/>
    <col min="227" max="227" width="22.85546875" style="78" customWidth="1"/>
    <col min="228" max="228" width="6.28515625" style="78" customWidth="1"/>
    <col min="229" max="229" width="7.7109375" style="78" customWidth="1"/>
    <col min="230" max="230" width="7.85546875" style="78" customWidth="1"/>
    <col min="231" max="231" width="8.28515625" style="78" customWidth="1"/>
    <col min="232" max="232" width="10.7109375" style="78" customWidth="1"/>
    <col min="233" max="233" width="36.5703125" style="78" customWidth="1"/>
    <col min="234" max="234" width="14.7109375" style="78" customWidth="1"/>
    <col min="235" max="235" width="15.5703125" style="78" customWidth="1"/>
    <col min="236" max="236" width="15.85546875" style="78" customWidth="1"/>
    <col min="237" max="16384" width="9.140625" style="78"/>
  </cols>
  <sheetData>
    <row r="2" spans="1:78" s="4" customFormat="1" ht="53.25" customHeight="1" x14ac:dyDescent="0.2">
      <c r="A2" s="1" t="s">
        <v>16</v>
      </c>
      <c r="B2" s="1"/>
      <c r="C2" s="1"/>
      <c r="D2" s="1"/>
      <c r="E2" s="2"/>
      <c r="F2" s="1"/>
      <c r="G2" s="2"/>
      <c r="H2" s="1"/>
      <c r="I2" s="2"/>
      <c r="J2" s="1"/>
      <c r="K2" s="3"/>
      <c r="L2" s="3"/>
      <c r="M2" s="3"/>
    </row>
    <row r="3" spans="1:78" s="7" customFormat="1" ht="14.25" thickBot="1" x14ac:dyDescent="0.3">
      <c r="A3" s="5"/>
      <c r="B3" s="6"/>
      <c r="D3" s="8"/>
      <c r="E3" s="9"/>
      <c r="F3" s="10"/>
      <c r="G3" s="9"/>
      <c r="H3" s="11"/>
      <c r="I3" s="12"/>
      <c r="J3" s="13"/>
      <c r="K3" s="14"/>
      <c r="L3" s="14"/>
      <c r="M3" s="14" t="s">
        <v>17</v>
      </c>
    </row>
    <row r="4" spans="1:78" s="22" customFormat="1" ht="42" customHeight="1" thickBot="1" x14ac:dyDescent="0.3">
      <c r="A4" s="15" t="s">
        <v>18</v>
      </c>
      <c r="B4" s="16" t="s">
        <v>19</v>
      </c>
      <c r="C4" s="16" t="s">
        <v>20</v>
      </c>
      <c r="D4" s="16" t="s">
        <v>21</v>
      </c>
      <c r="E4" s="17" t="s">
        <v>1</v>
      </c>
      <c r="F4" s="17" t="s">
        <v>22</v>
      </c>
      <c r="G4" s="16" t="s">
        <v>23</v>
      </c>
      <c r="H4" s="16" t="s">
        <v>24</v>
      </c>
      <c r="I4" s="18" t="s">
        <v>25</v>
      </c>
      <c r="J4" s="19" t="s">
        <v>26</v>
      </c>
      <c r="K4" s="20" t="s">
        <v>27</v>
      </c>
      <c r="L4" s="20" t="s">
        <v>28</v>
      </c>
      <c r="M4" s="21" t="s">
        <v>29</v>
      </c>
    </row>
    <row r="5" spans="1:78" s="22" customFormat="1" ht="25.5" customHeight="1" x14ac:dyDescent="0.25">
      <c r="A5" s="23"/>
      <c r="B5" s="24"/>
      <c r="C5" s="24"/>
      <c r="D5" s="24"/>
      <c r="E5" s="25"/>
      <c r="F5" s="25"/>
      <c r="G5" s="24"/>
      <c r="H5" s="24"/>
      <c r="I5" s="26"/>
      <c r="J5" s="27" t="s">
        <v>30</v>
      </c>
      <c r="K5" s="28">
        <f>K6+K9+K22+K35+K95+K105+K16+K32+K103</f>
        <v>2993024000.2720399</v>
      </c>
      <c r="L5" s="28">
        <f t="shared" ref="L5:M5" si="0">L6+L9+L22+L35+L95+L105+L16+L32+L103</f>
        <v>2423027000</v>
      </c>
      <c r="M5" s="28">
        <f t="shared" si="0"/>
        <v>2444953000.1854248</v>
      </c>
    </row>
    <row r="6" spans="1:78" s="35" customFormat="1" ht="25.5" customHeight="1" x14ac:dyDescent="0.25">
      <c r="A6" s="29"/>
      <c r="B6" s="30"/>
      <c r="C6" s="30"/>
      <c r="D6" s="30"/>
      <c r="E6" s="30"/>
      <c r="F6" s="30" t="s">
        <v>31</v>
      </c>
      <c r="G6" s="31"/>
      <c r="H6" s="31"/>
      <c r="I6" s="31"/>
      <c r="J6" s="32" t="s">
        <v>32</v>
      </c>
      <c r="K6" s="33">
        <f>SUM(K7:K8)</f>
        <v>5000000</v>
      </c>
      <c r="L6" s="33">
        <f t="shared" ref="L6:M6" si="1">SUM(L7:L8)</f>
        <v>5000000</v>
      </c>
      <c r="M6" s="34">
        <f t="shared" si="1"/>
        <v>5000000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</row>
    <row r="7" spans="1:78" s="44" customFormat="1" ht="23.25" customHeight="1" x14ac:dyDescent="0.25">
      <c r="A7" s="36" t="s">
        <v>2</v>
      </c>
      <c r="B7" s="37" t="s">
        <v>3</v>
      </c>
      <c r="C7" s="37">
        <v>1005001</v>
      </c>
      <c r="D7" s="38" t="s">
        <v>33</v>
      </c>
      <c r="E7" s="39" t="s">
        <v>5</v>
      </c>
      <c r="F7" s="40" t="s">
        <v>31</v>
      </c>
      <c r="G7" s="37">
        <v>2310000</v>
      </c>
      <c r="H7" s="39">
        <v>3535</v>
      </c>
      <c r="I7" s="41" t="s">
        <v>34</v>
      </c>
      <c r="J7" s="38" t="s">
        <v>35</v>
      </c>
      <c r="K7" s="42">
        <v>4000000</v>
      </c>
      <c r="L7" s="42">
        <v>4000000</v>
      </c>
      <c r="M7" s="43">
        <v>4000000</v>
      </c>
    </row>
    <row r="8" spans="1:78" s="44" customFormat="1" ht="23.25" customHeight="1" x14ac:dyDescent="0.25">
      <c r="A8" s="36" t="s">
        <v>2</v>
      </c>
      <c r="B8" s="37" t="s">
        <v>3</v>
      </c>
      <c r="C8" s="37">
        <v>1005001</v>
      </c>
      <c r="D8" s="38" t="s">
        <v>33</v>
      </c>
      <c r="E8" s="39" t="s">
        <v>5</v>
      </c>
      <c r="F8" s="40" t="s">
        <v>31</v>
      </c>
      <c r="G8" s="37">
        <v>2310000</v>
      </c>
      <c r="H8" s="39">
        <v>3535</v>
      </c>
      <c r="I8" s="41" t="s">
        <v>36</v>
      </c>
      <c r="J8" s="38" t="s">
        <v>37</v>
      </c>
      <c r="K8" s="42">
        <v>1000000</v>
      </c>
      <c r="L8" s="42">
        <v>1000000</v>
      </c>
      <c r="M8" s="43">
        <v>1000000</v>
      </c>
    </row>
    <row r="9" spans="1:78" s="35" customFormat="1" ht="23.25" customHeight="1" x14ac:dyDescent="0.25">
      <c r="A9" s="29"/>
      <c r="B9" s="30"/>
      <c r="C9" s="30"/>
      <c r="D9" s="30"/>
      <c r="E9" s="30"/>
      <c r="F9" s="30" t="s">
        <v>38</v>
      </c>
      <c r="G9" s="31"/>
      <c r="H9" s="31"/>
      <c r="I9" s="31"/>
      <c r="J9" s="32" t="s">
        <v>39</v>
      </c>
      <c r="K9" s="33">
        <f>SUM(K10:K15)</f>
        <v>95409000</v>
      </c>
      <c r="L9" s="33">
        <f t="shared" ref="L9:M9" si="2">SUM(L10:L15)</f>
        <v>100000000</v>
      </c>
      <c r="M9" s="33">
        <f t="shared" si="2"/>
        <v>100000000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</row>
    <row r="10" spans="1:78" s="44" customFormat="1" ht="47.25" x14ac:dyDescent="0.25">
      <c r="A10" s="36" t="s">
        <v>2</v>
      </c>
      <c r="B10" s="37" t="s">
        <v>3</v>
      </c>
      <c r="C10" s="37">
        <v>1005111</v>
      </c>
      <c r="D10" s="38" t="s">
        <v>40</v>
      </c>
      <c r="E10" s="39" t="s">
        <v>5</v>
      </c>
      <c r="F10" s="40" t="s">
        <v>38</v>
      </c>
      <c r="G10" s="37">
        <v>2310000</v>
      </c>
      <c r="H10" s="39">
        <v>3535</v>
      </c>
      <c r="I10" s="41" t="s">
        <v>41</v>
      </c>
      <c r="J10" s="45" t="s">
        <v>42</v>
      </c>
      <c r="K10" s="42">
        <v>30000000</v>
      </c>
      <c r="L10" s="42">
        <v>30000000</v>
      </c>
      <c r="M10" s="43">
        <v>30000000</v>
      </c>
    </row>
    <row r="11" spans="1:78" s="44" customFormat="1" ht="47.25" x14ac:dyDescent="0.25">
      <c r="A11" s="36" t="s">
        <v>2</v>
      </c>
      <c r="B11" s="37" t="s">
        <v>3</v>
      </c>
      <c r="C11" s="37">
        <v>1005111</v>
      </c>
      <c r="D11" s="38" t="s">
        <v>40</v>
      </c>
      <c r="E11" s="39" t="s">
        <v>5</v>
      </c>
      <c r="F11" s="40" t="s">
        <v>38</v>
      </c>
      <c r="G11" s="37">
        <v>2310000</v>
      </c>
      <c r="H11" s="39">
        <v>3535</v>
      </c>
      <c r="I11" s="41" t="s">
        <v>41</v>
      </c>
      <c r="J11" s="38" t="s">
        <v>43</v>
      </c>
      <c r="K11" s="42">
        <v>55409000</v>
      </c>
      <c r="L11" s="42">
        <v>70000000</v>
      </c>
      <c r="M11" s="43">
        <v>70000000</v>
      </c>
    </row>
    <row r="12" spans="1:78" s="44" customFormat="1" ht="31.5" x14ac:dyDescent="0.25">
      <c r="A12" s="36" t="s">
        <v>2</v>
      </c>
      <c r="B12" s="37" t="s">
        <v>3</v>
      </c>
      <c r="C12" s="37">
        <v>1005001</v>
      </c>
      <c r="D12" s="38" t="s">
        <v>33</v>
      </c>
      <c r="E12" s="39" t="s">
        <v>44</v>
      </c>
      <c r="F12" s="40" t="s">
        <v>38</v>
      </c>
      <c r="G12" s="37">
        <v>2310000</v>
      </c>
      <c r="H12" s="39">
        <v>3535</v>
      </c>
      <c r="I12" s="41" t="s">
        <v>45</v>
      </c>
      <c r="J12" s="46" t="s">
        <v>46</v>
      </c>
      <c r="K12" s="42">
        <v>5142000</v>
      </c>
      <c r="L12" s="42">
        <v>0</v>
      </c>
      <c r="M12" s="43">
        <v>0</v>
      </c>
    </row>
    <row r="13" spans="1:78" s="44" customFormat="1" ht="31.5" x14ac:dyDescent="0.25">
      <c r="A13" s="36" t="s">
        <v>2</v>
      </c>
      <c r="B13" s="37" t="s">
        <v>3</v>
      </c>
      <c r="C13" s="37">
        <v>1005001</v>
      </c>
      <c r="D13" s="38" t="s">
        <v>33</v>
      </c>
      <c r="E13" s="39" t="s">
        <v>44</v>
      </c>
      <c r="F13" s="40" t="s">
        <v>38</v>
      </c>
      <c r="G13" s="37">
        <v>2310000</v>
      </c>
      <c r="H13" s="39">
        <v>3535</v>
      </c>
      <c r="I13" s="41" t="s">
        <v>47</v>
      </c>
      <c r="J13" s="38" t="s">
        <v>48</v>
      </c>
      <c r="K13" s="42">
        <v>702000</v>
      </c>
      <c r="L13" s="42"/>
      <c r="M13" s="43"/>
    </row>
    <row r="14" spans="1:78" s="44" customFormat="1" ht="31.5" x14ac:dyDescent="0.25">
      <c r="A14" s="36" t="s">
        <v>2</v>
      </c>
      <c r="B14" s="37" t="s">
        <v>3</v>
      </c>
      <c r="C14" s="37">
        <v>1005001</v>
      </c>
      <c r="D14" s="38" t="s">
        <v>33</v>
      </c>
      <c r="E14" s="39" t="s">
        <v>44</v>
      </c>
      <c r="F14" s="40" t="s">
        <v>38</v>
      </c>
      <c r="G14" s="37">
        <v>2310000</v>
      </c>
      <c r="H14" s="39">
        <v>3535</v>
      </c>
      <c r="I14" s="41" t="s">
        <v>49</v>
      </c>
      <c r="J14" s="38" t="s">
        <v>50</v>
      </c>
      <c r="K14" s="42">
        <v>936000</v>
      </c>
      <c r="L14" s="42"/>
      <c r="M14" s="43"/>
    </row>
    <row r="15" spans="1:78" s="44" customFormat="1" ht="31.5" x14ac:dyDescent="0.25">
      <c r="A15" s="36" t="s">
        <v>2</v>
      </c>
      <c r="B15" s="37" t="s">
        <v>3</v>
      </c>
      <c r="C15" s="37">
        <v>1005001</v>
      </c>
      <c r="D15" s="38" t="s">
        <v>33</v>
      </c>
      <c r="E15" s="39" t="s">
        <v>44</v>
      </c>
      <c r="F15" s="40" t="s">
        <v>38</v>
      </c>
      <c r="G15" s="37">
        <v>2310000</v>
      </c>
      <c r="H15" s="39">
        <v>3535</v>
      </c>
      <c r="I15" s="41" t="s">
        <v>51</v>
      </c>
      <c r="J15" s="38" t="s">
        <v>52</v>
      </c>
      <c r="K15" s="42">
        <v>3220000</v>
      </c>
      <c r="L15" s="42">
        <v>0</v>
      </c>
      <c r="M15" s="43">
        <v>0</v>
      </c>
    </row>
    <row r="16" spans="1:78" s="35" customFormat="1" ht="23.25" customHeight="1" x14ac:dyDescent="0.25">
      <c r="A16" s="29"/>
      <c r="B16" s="30"/>
      <c r="C16" s="30"/>
      <c r="D16" s="30"/>
      <c r="E16" s="30"/>
      <c r="F16" s="30" t="s">
        <v>38</v>
      </c>
      <c r="G16" s="31"/>
      <c r="H16" s="31"/>
      <c r="I16" s="31"/>
      <c r="J16" s="32" t="s">
        <v>53</v>
      </c>
      <c r="K16" s="33">
        <f>SUM(K17:K21)</f>
        <v>604000000</v>
      </c>
      <c r="L16" s="33">
        <f t="shared" ref="L16:M16" si="3">SUM(L17:L21)</f>
        <v>200000000</v>
      </c>
      <c r="M16" s="33">
        <f t="shared" si="3"/>
        <v>200000000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</row>
    <row r="17" spans="1:78" s="44" customFormat="1" ht="31.5" x14ac:dyDescent="0.25">
      <c r="A17" s="36" t="s">
        <v>2</v>
      </c>
      <c r="B17" s="37" t="s">
        <v>3</v>
      </c>
      <c r="C17" s="37">
        <v>1005001</v>
      </c>
      <c r="D17" s="38" t="s">
        <v>33</v>
      </c>
      <c r="E17" s="39" t="s">
        <v>54</v>
      </c>
      <c r="F17" s="40" t="s">
        <v>38</v>
      </c>
      <c r="G17" s="37">
        <v>2300000</v>
      </c>
      <c r="H17" s="39">
        <v>3535</v>
      </c>
      <c r="I17" s="41" t="s">
        <v>45</v>
      </c>
      <c r="J17" s="38" t="s">
        <v>55</v>
      </c>
      <c r="K17" s="42">
        <v>94000000</v>
      </c>
      <c r="L17" s="42">
        <v>0</v>
      </c>
      <c r="M17" s="43">
        <v>0</v>
      </c>
    </row>
    <row r="18" spans="1:78" s="44" customFormat="1" ht="25.5" customHeight="1" x14ac:dyDescent="0.25">
      <c r="A18" s="36" t="s">
        <v>2</v>
      </c>
      <c r="B18" s="37" t="s">
        <v>3</v>
      </c>
      <c r="C18" s="37">
        <v>1005001</v>
      </c>
      <c r="D18" s="38" t="s">
        <v>33</v>
      </c>
      <c r="E18" s="39" t="s">
        <v>54</v>
      </c>
      <c r="F18" s="40" t="s">
        <v>38</v>
      </c>
      <c r="G18" s="37">
        <v>2300000</v>
      </c>
      <c r="H18" s="39">
        <v>3535</v>
      </c>
      <c r="I18" s="41" t="s">
        <v>47</v>
      </c>
      <c r="J18" s="38" t="s">
        <v>56</v>
      </c>
      <c r="K18" s="42">
        <v>76659000</v>
      </c>
      <c r="L18" s="42">
        <v>0</v>
      </c>
      <c r="M18" s="43">
        <v>0</v>
      </c>
    </row>
    <row r="19" spans="1:78" s="44" customFormat="1" ht="25.5" customHeight="1" x14ac:dyDescent="0.25">
      <c r="A19" s="36" t="s">
        <v>2</v>
      </c>
      <c r="B19" s="37" t="s">
        <v>3</v>
      </c>
      <c r="C19" s="37">
        <v>1005001</v>
      </c>
      <c r="D19" s="38" t="s">
        <v>33</v>
      </c>
      <c r="E19" s="39" t="s">
        <v>54</v>
      </c>
      <c r="F19" s="40" t="s">
        <v>38</v>
      </c>
      <c r="G19" s="37">
        <v>2300000</v>
      </c>
      <c r="H19" s="39">
        <v>3535</v>
      </c>
      <c r="I19" s="41" t="s">
        <v>49</v>
      </c>
      <c r="J19" s="38" t="s">
        <v>57</v>
      </c>
      <c r="K19" s="42">
        <v>13473000</v>
      </c>
      <c r="L19" s="42">
        <v>0</v>
      </c>
      <c r="M19" s="43">
        <v>0</v>
      </c>
      <c r="N19" s="47"/>
    </row>
    <row r="20" spans="1:78" s="44" customFormat="1" ht="31.5" x14ac:dyDescent="0.25">
      <c r="A20" s="36" t="s">
        <v>2</v>
      </c>
      <c r="B20" s="37" t="s">
        <v>3</v>
      </c>
      <c r="C20" s="37">
        <v>1005001</v>
      </c>
      <c r="D20" s="38" t="s">
        <v>33</v>
      </c>
      <c r="E20" s="39" t="s">
        <v>54</v>
      </c>
      <c r="F20" s="40" t="s">
        <v>38</v>
      </c>
      <c r="G20" s="37">
        <v>2300000</v>
      </c>
      <c r="H20" s="39">
        <v>3535</v>
      </c>
      <c r="I20" s="41" t="s">
        <v>58</v>
      </c>
      <c r="J20" s="38" t="s">
        <v>59</v>
      </c>
      <c r="K20" s="42">
        <v>25500000</v>
      </c>
      <c r="L20" s="42">
        <v>0</v>
      </c>
      <c r="M20" s="43">
        <v>0</v>
      </c>
      <c r="N20" s="47"/>
    </row>
    <row r="21" spans="1:78" s="44" customFormat="1" ht="63" x14ac:dyDescent="0.25">
      <c r="A21" s="36" t="s">
        <v>2</v>
      </c>
      <c r="B21" s="37" t="s">
        <v>3</v>
      </c>
      <c r="C21" s="37">
        <v>1005001</v>
      </c>
      <c r="D21" s="38" t="s">
        <v>33</v>
      </c>
      <c r="E21" s="39" t="s">
        <v>54</v>
      </c>
      <c r="F21" s="40" t="s">
        <v>38</v>
      </c>
      <c r="G21" s="37">
        <v>2300000</v>
      </c>
      <c r="H21" s="39">
        <v>3535</v>
      </c>
      <c r="I21" s="41" t="s">
        <v>60</v>
      </c>
      <c r="J21" s="38" t="s">
        <v>61</v>
      </c>
      <c r="K21" s="42">
        <v>394368000</v>
      </c>
      <c r="L21" s="42">
        <v>200000000</v>
      </c>
      <c r="M21" s="43">
        <v>200000000</v>
      </c>
      <c r="N21" s="47"/>
    </row>
    <row r="22" spans="1:78" s="35" customFormat="1" ht="22.5" customHeight="1" x14ac:dyDescent="0.25">
      <c r="A22" s="48"/>
      <c r="B22" s="48"/>
      <c r="C22" s="48"/>
      <c r="D22" s="49"/>
      <c r="E22" s="49"/>
      <c r="F22" s="30" t="s">
        <v>62</v>
      </c>
      <c r="G22" s="49"/>
      <c r="H22" s="31"/>
      <c r="I22" s="49"/>
      <c r="J22" s="32" t="s">
        <v>63</v>
      </c>
      <c r="K22" s="33">
        <f>SUM(K23:K31)</f>
        <v>100000000</v>
      </c>
      <c r="L22" s="33">
        <f t="shared" ref="L22:M22" si="4">SUM(L23:L31)</f>
        <v>100000000</v>
      </c>
      <c r="M22" s="33">
        <f t="shared" si="4"/>
        <v>100000000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</row>
    <row r="23" spans="1:78" s="44" customFormat="1" ht="31.5" x14ac:dyDescent="0.25">
      <c r="A23" s="50" t="s">
        <v>2</v>
      </c>
      <c r="B23" s="51" t="s">
        <v>3</v>
      </c>
      <c r="C23" s="51" t="s">
        <v>4</v>
      </c>
      <c r="D23" s="38" t="s">
        <v>33</v>
      </c>
      <c r="E23" s="52" t="s">
        <v>5</v>
      </c>
      <c r="F23" s="53" t="s">
        <v>62</v>
      </c>
      <c r="G23" s="54">
        <v>2310000</v>
      </c>
      <c r="H23" s="52" t="s">
        <v>6</v>
      </c>
      <c r="I23" s="41" t="s">
        <v>41</v>
      </c>
      <c r="J23" s="38" t="s">
        <v>64</v>
      </c>
      <c r="K23" s="42">
        <v>5000000</v>
      </c>
      <c r="L23" s="42">
        <v>6000000</v>
      </c>
      <c r="M23" s="43">
        <v>0</v>
      </c>
      <c r="O23" s="55"/>
    </row>
    <row r="24" spans="1:78" s="44" customFormat="1" ht="31.5" customHeight="1" x14ac:dyDescent="0.25">
      <c r="A24" s="50" t="s">
        <v>2</v>
      </c>
      <c r="B24" s="51" t="s">
        <v>3</v>
      </c>
      <c r="C24" s="51" t="s">
        <v>4</v>
      </c>
      <c r="D24" s="38" t="s">
        <v>33</v>
      </c>
      <c r="E24" s="52" t="s">
        <v>5</v>
      </c>
      <c r="F24" s="53" t="s">
        <v>62</v>
      </c>
      <c r="G24" s="54">
        <v>2310000</v>
      </c>
      <c r="H24" s="52" t="s">
        <v>6</v>
      </c>
      <c r="I24" s="41" t="s">
        <v>41</v>
      </c>
      <c r="J24" s="38" t="s">
        <v>65</v>
      </c>
      <c r="K24" s="42">
        <v>70000000</v>
      </c>
      <c r="L24" s="42">
        <v>65000000</v>
      </c>
      <c r="M24" s="43">
        <v>30000000</v>
      </c>
    </row>
    <row r="25" spans="1:78" s="44" customFormat="1" ht="31.5" x14ac:dyDescent="0.25">
      <c r="A25" s="36" t="s">
        <v>2</v>
      </c>
      <c r="B25" s="37" t="s">
        <v>3</v>
      </c>
      <c r="C25" s="37">
        <v>1005131</v>
      </c>
      <c r="D25" s="38" t="s">
        <v>66</v>
      </c>
      <c r="E25" s="39" t="s">
        <v>5</v>
      </c>
      <c r="F25" s="40" t="s">
        <v>62</v>
      </c>
      <c r="G25" s="37">
        <v>2310000</v>
      </c>
      <c r="H25" s="39">
        <v>3535</v>
      </c>
      <c r="I25" s="41" t="s">
        <v>67</v>
      </c>
      <c r="J25" s="96" t="s">
        <v>263</v>
      </c>
      <c r="K25" s="97">
        <f>5000000+4000000</f>
        <v>9000000</v>
      </c>
      <c r="L25" s="42">
        <v>2000000</v>
      </c>
      <c r="M25" s="43">
        <v>0</v>
      </c>
      <c r="N25" s="47"/>
    </row>
    <row r="26" spans="1:78" s="44" customFormat="1" ht="27" customHeight="1" x14ac:dyDescent="0.25">
      <c r="A26" s="36" t="s">
        <v>2</v>
      </c>
      <c r="B26" s="37" t="s">
        <v>3</v>
      </c>
      <c r="C26" s="37">
        <v>1005131</v>
      </c>
      <c r="D26" s="38" t="s">
        <v>66</v>
      </c>
      <c r="E26" s="39" t="s">
        <v>5</v>
      </c>
      <c r="F26" s="40" t="s">
        <v>62</v>
      </c>
      <c r="G26" s="37">
        <v>2310000</v>
      </c>
      <c r="H26" s="39">
        <v>3535</v>
      </c>
      <c r="I26" s="41" t="s">
        <v>68</v>
      </c>
      <c r="J26" s="96" t="s">
        <v>69</v>
      </c>
      <c r="K26" s="97">
        <f>5000000-4000000</f>
        <v>1000000</v>
      </c>
      <c r="L26" s="42">
        <v>2000000</v>
      </c>
      <c r="M26" s="43">
        <v>0</v>
      </c>
      <c r="N26" s="47"/>
    </row>
    <row r="27" spans="1:78" s="44" customFormat="1" ht="31.5" x14ac:dyDescent="0.25">
      <c r="A27" s="36" t="s">
        <v>2</v>
      </c>
      <c r="B27" s="37" t="s">
        <v>3</v>
      </c>
      <c r="C27" s="37">
        <v>1005001</v>
      </c>
      <c r="D27" s="38" t="s">
        <v>33</v>
      </c>
      <c r="E27" s="39" t="s">
        <v>5</v>
      </c>
      <c r="F27" s="40" t="s">
        <v>62</v>
      </c>
      <c r="G27" s="37">
        <v>2310000</v>
      </c>
      <c r="H27" s="39">
        <v>3535</v>
      </c>
      <c r="I27" s="41" t="s">
        <v>70</v>
      </c>
      <c r="J27" s="38" t="s">
        <v>71</v>
      </c>
      <c r="K27" s="42">
        <v>15000000</v>
      </c>
      <c r="L27" s="42">
        <v>25000000</v>
      </c>
      <c r="M27" s="43">
        <v>35000000</v>
      </c>
      <c r="N27" s="47"/>
    </row>
    <row r="28" spans="1:78" s="44" customFormat="1" ht="25.5" customHeight="1" x14ac:dyDescent="0.25">
      <c r="A28" s="36"/>
      <c r="B28" s="37"/>
      <c r="C28" s="37">
        <v>1005131</v>
      </c>
      <c r="D28" s="38" t="s">
        <v>66</v>
      </c>
      <c r="E28" s="39" t="s">
        <v>5</v>
      </c>
      <c r="F28" s="40" t="s">
        <v>62</v>
      </c>
      <c r="G28" s="37">
        <v>2310000</v>
      </c>
      <c r="H28" s="39">
        <v>3535</v>
      </c>
      <c r="I28" s="41" t="s">
        <v>41</v>
      </c>
      <c r="J28" s="38" t="s">
        <v>72</v>
      </c>
      <c r="K28" s="42">
        <v>0</v>
      </c>
      <c r="L28" s="42">
        <v>0</v>
      </c>
      <c r="M28" s="43">
        <v>20000000</v>
      </c>
      <c r="N28" s="47"/>
    </row>
    <row r="29" spans="1:78" s="44" customFormat="1" ht="31.5" x14ac:dyDescent="0.25">
      <c r="A29" s="50" t="s">
        <v>2</v>
      </c>
      <c r="B29" s="51" t="s">
        <v>3</v>
      </c>
      <c r="C29" s="51" t="s">
        <v>4</v>
      </c>
      <c r="D29" s="38" t="s">
        <v>33</v>
      </c>
      <c r="E29" s="52" t="s">
        <v>5</v>
      </c>
      <c r="F29" s="53" t="s">
        <v>62</v>
      </c>
      <c r="G29" s="54">
        <v>2310000</v>
      </c>
      <c r="H29" s="52" t="s">
        <v>6</v>
      </c>
      <c r="I29" s="41" t="s">
        <v>73</v>
      </c>
      <c r="J29" s="38" t="s">
        <v>74</v>
      </c>
      <c r="K29" s="42">
        <v>0</v>
      </c>
      <c r="L29" s="42">
        <v>0</v>
      </c>
      <c r="M29" s="43">
        <v>5000000</v>
      </c>
      <c r="N29" s="47"/>
    </row>
    <row r="30" spans="1:78" s="44" customFormat="1" ht="24.75" customHeight="1" x14ac:dyDescent="0.25">
      <c r="A30" s="36" t="s">
        <v>2</v>
      </c>
      <c r="B30" s="37" t="s">
        <v>3</v>
      </c>
      <c r="C30" s="37">
        <v>1005131</v>
      </c>
      <c r="D30" s="38" t="s">
        <v>66</v>
      </c>
      <c r="E30" s="39" t="s">
        <v>5</v>
      </c>
      <c r="F30" s="40" t="s">
        <v>62</v>
      </c>
      <c r="G30" s="37">
        <v>2310000</v>
      </c>
      <c r="H30" s="39">
        <v>3535</v>
      </c>
      <c r="I30" s="41" t="s">
        <v>75</v>
      </c>
      <c r="J30" s="38" t="s">
        <v>76</v>
      </c>
      <c r="K30" s="42">
        <v>0</v>
      </c>
      <c r="L30" s="42">
        <v>0</v>
      </c>
      <c r="M30" s="43">
        <v>5000000</v>
      </c>
    </row>
    <row r="31" spans="1:78" s="44" customFormat="1" ht="24.75" customHeight="1" x14ac:dyDescent="0.25">
      <c r="A31" s="36" t="s">
        <v>2</v>
      </c>
      <c r="B31" s="37" t="s">
        <v>3</v>
      </c>
      <c r="C31" s="37">
        <v>1005131</v>
      </c>
      <c r="D31" s="38" t="s">
        <v>66</v>
      </c>
      <c r="E31" s="39" t="s">
        <v>5</v>
      </c>
      <c r="F31" s="40" t="s">
        <v>62</v>
      </c>
      <c r="G31" s="37">
        <v>2310000</v>
      </c>
      <c r="H31" s="39">
        <v>3535</v>
      </c>
      <c r="I31" s="41" t="s">
        <v>77</v>
      </c>
      <c r="J31" s="38" t="s">
        <v>78</v>
      </c>
      <c r="K31" s="42">
        <v>0</v>
      </c>
      <c r="L31" s="42">
        <v>0</v>
      </c>
      <c r="M31" s="43">
        <v>5000000</v>
      </c>
      <c r="N31" s="47"/>
    </row>
    <row r="32" spans="1:78" s="35" customFormat="1" ht="22.5" customHeight="1" x14ac:dyDescent="0.25">
      <c r="A32" s="48"/>
      <c r="B32" s="48"/>
      <c r="C32" s="48"/>
      <c r="D32" s="49"/>
      <c r="E32" s="49"/>
      <c r="F32" s="30" t="s">
        <v>62</v>
      </c>
      <c r="G32" s="49"/>
      <c r="H32" s="31"/>
      <c r="I32" s="49"/>
      <c r="J32" s="32" t="s">
        <v>79</v>
      </c>
      <c r="K32" s="33">
        <f>SUM(K33:K34)</f>
        <v>169423000</v>
      </c>
      <c r="L32" s="33">
        <f t="shared" ref="L32:M32" si="5">SUM(L33:L34)</f>
        <v>169423000</v>
      </c>
      <c r="M32" s="33">
        <f t="shared" si="5"/>
        <v>169423000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</row>
    <row r="33" spans="1:78" s="44" customFormat="1" ht="31.5" x14ac:dyDescent="0.25">
      <c r="A33" s="36" t="s">
        <v>2</v>
      </c>
      <c r="B33" s="37" t="s">
        <v>3</v>
      </c>
      <c r="C33" s="37">
        <v>1005001</v>
      </c>
      <c r="D33" s="38" t="s">
        <v>33</v>
      </c>
      <c r="E33" s="39" t="s">
        <v>54</v>
      </c>
      <c r="F33" s="40" t="s">
        <v>62</v>
      </c>
      <c r="G33" s="37">
        <v>2310000</v>
      </c>
      <c r="H33" s="39">
        <v>3535</v>
      </c>
      <c r="I33" s="41" t="s">
        <v>80</v>
      </c>
      <c r="J33" s="38" t="s">
        <v>81</v>
      </c>
      <c r="K33" s="42">
        <v>160943000</v>
      </c>
      <c r="L33" s="42">
        <v>160857000</v>
      </c>
      <c r="M33" s="43">
        <v>169423000</v>
      </c>
      <c r="N33" s="47"/>
    </row>
    <row r="34" spans="1:78" s="44" customFormat="1" ht="27" customHeight="1" x14ac:dyDescent="0.25">
      <c r="A34" s="36" t="s">
        <v>2</v>
      </c>
      <c r="B34" s="37" t="s">
        <v>3</v>
      </c>
      <c r="C34" s="37">
        <v>1005001</v>
      </c>
      <c r="D34" s="38" t="s">
        <v>33</v>
      </c>
      <c r="E34" s="39" t="s">
        <v>54</v>
      </c>
      <c r="F34" s="40" t="s">
        <v>62</v>
      </c>
      <c r="G34" s="37">
        <v>2310000</v>
      </c>
      <c r="H34" s="39">
        <v>3535</v>
      </c>
      <c r="I34" s="41" t="s">
        <v>41</v>
      </c>
      <c r="J34" s="38" t="s">
        <v>82</v>
      </c>
      <c r="K34" s="42">
        <v>8480000</v>
      </c>
      <c r="L34" s="42">
        <v>8566000</v>
      </c>
      <c r="M34" s="43">
        <v>0</v>
      </c>
      <c r="N34" s="47"/>
    </row>
    <row r="35" spans="1:78" s="35" customFormat="1" ht="36" customHeight="1" x14ac:dyDescent="0.25">
      <c r="A35" s="56"/>
      <c r="B35" s="48"/>
      <c r="C35" s="48"/>
      <c r="D35" s="49"/>
      <c r="E35" s="30"/>
      <c r="F35" s="30" t="s">
        <v>83</v>
      </c>
      <c r="G35" s="31"/>
      <c r="H35" s="31"/>
      <c r="I35" s="31"/>
      <c r="J35" s="32" t="s">
        <v>84</v>
      </c>
      <c r="K35" s="33">
        <f>SUM(K36:K94)</f>
        <v>1590000000.2720399</v>
      </c>
      <c r="L35" s="33">
        <f>SUM(L36:L94)</f>
        <v>1590000000</v>
      </c>
      <c r="M35" s="34">
        <f>SUM(M36:M94)</f>
        <v>1590000000.1854248</v>
      </c>
      <c r="N35" s="57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</row>
    <row r="36" spans="1:78" s="57" customFormat="1" ht="29.25" customHeight="1" x14ac:dyDescent="0.25">
      <c r="A36" s="36" t="s">
        <v>2</v>
      </c>
      <c r="B36" s="37" t="s">
        <v>3</v>
      </c>
      <c r="C36" s="37">
        <v>1005072</v>
      </c>
      <c r="D36" s="45" t="s">
        <v>85</v>
      </c>
      <c r="E36" s="39" t="s">
        <v>5</v>
      </c>
      <c r="F36" s="40" t="s">
        <v>83</v>
      </c>
      <c r="G36" s="37">
        <v>2310000</v>
      </c>
      <c r="H36" s="39" t="s">
        <v>9</v>
      </c>
      <c r="I36" s="41" t="s">
        <v>86</v>
      </c>
      <c r="J36" s="45" t="s">
        <v>87</v>
      </c>
      <c r="K36" s="58">
        <v>7821000</v>
      </c>
      <c r="L36" s="58">
        <v>0</v>
      </c>
      <c r="M36" s="59">
        <v>0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</row>
    <row r="37" spans="1:78" s="57" customFormat="1" ht="29.25" customHeight="1" x14ac:dyDescent="0.25">
      <c r="A37" s="36" t="s">
        <v>2</v>
      </c>
      <c r="B37" s="37" t="s">
        <v>3</v>
      </c>
      <c r="C37" s="37">
        <v>1005068</v>
      </c>
      <c r="D37" s="45" t="s">
        <v>88</v>
      </c>
      <c r="E37" s="39" t="s">
        <v>5</v>
      </c>
      <c r="F37" s="40" t="s">
        <v>83</v>
      </c>
      <c r="G37" s="37">
        <v>2310000</v>
      </c>
      <c r="H37" s="39" t="s">
        <v>11</v>
      </c>
      <c r="I37" s="41" t="s">
        <v>89</v>
      </c>
      <c r="J37" s="45" t="s">
        <v>90</v>
      </c>
      <c r="K37" s="42">
        <v>56727720</v>
      </c>
      <c r="L37" s="42">
        <v>103783198</v>
      </c>
      <c r="M37" s="43">
        <v>0</v>
      </c>
      <c r="N37" s="60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</row>
    <row r="38" spans="1:78" s="57" customFormat="1" ht="29.25" customHeight="1" x14ac:dyDescent="0.25">
      <c r="A38" s="36" t="s">
        <v>2</v>
      </c>
      <c r="B38" s="37" t="s">
        <v>3</v>
      </c>
      <c r="C38" s="37">
        <v>1005074</v>
      </c>
      <c r="D38" s="45" t="s">
        <v>91</v>
      </c>
      <c r="E38" s="39" t="s">
        <v>5</v>
      </c>
      <c r="F38" s="40" t="s">
        <v>83</v>
      </c>
      <c r="G38" s="37">
        <v>2310000</v>
      </c>
      <c r="H38" s="39" t="s">
        <v>12</v>
      </c>
      <c r="I38" s="41" t="s">
        <v>92</v>
      </c>
      <c r="J38" s="45" t="s">
        <v>93</v>
      </c>
      <c r="K38" s="42">
        <v>17726365</v>
      </c>
      <c r="L38" s="42">
        <v>8971130</v>
      </c>
      <c r="M38" s="43">
        <v>0</v>
      </c>
      <c r="N38" s="60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</row>
    <row r="39" spans="1:78" s="57" customFormat="1" ht="29.25" customHeight="1" x14ac:dyDescent="0.25">
      <c r="A39" s="36" t="s">
        <v>2</v>
      </c>
      <c r="B39" s="37" t="s">
        <v>3</v>
      </c>
      <c r="C39" s="37">
        <v>1005074</v>
      </c>
      <c r="D39" s="45" t="s">
        <v>91</v>
      </c>
      <c r="E39" s="39" t="s">
        <v>5</v>
      </c>
      <c r="F39" s="40" t="s">
        <v>83</v>
      </c>
      <c r="G39" s="37">
        <v>2310000</v>
      </c>
      <c r="H39" s="39" t="s">
        <v>12</v>
      </c>
      <c r="I39" s="41" t="s">
        <v>94</v>
      </c>
      <c r="J39" s="45" t="s">
        <v>95</v>
      </c>
      <c r="K39" s="42">
        <v>10580135</v>
      </c>
      <c r="L39" s="42">
        <v>13114596</v>
      </c>
      <c r="M39" s="43">
        <v>0</v>
      </c>
      <c r="N39" s="61">
        <f>L35-M35</f>
        <v>-0.1854248046875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</row>
    <row r="40" spans="1:78" s="57" customFormat="1" ht="29.25" customHeight="1" x14ac:dyDescent="0.25">
      <c r="A40" s="36" t="s">
        <v>2</v>
      </c>
      <c r="B40" s="37" t="s">
        <v>3</v>
      </c>
      <c r="C40" s="37">
        <v>1005074</v>
      </c>
      <c r="D40" s="45" t="s">
        <v>91</v>
      </c>
      <c r="E40" s="39" t="s">
        <v>5</v>
      </c>
      <c r="F40" s="40" t="s">
        <v>83</v>
      </c>
      <c r="G40" s="37">
        <v>2310000</v>
      </c>
      <c r="H40" s="39" t="s">
        <v>12</v>
      </c>
      <c r="I40" s="41" t="s">
        <v>96</v>
      </c>
      <c r="J40" s="45" t="s">
        <v>97</v>
      </c>
      <c r="K40" s="42">
        <v>43350516</v>
      </c>
      <c r="L40" s="42">
        <v>6462551</v>
      </c>
      <c r="M40" s="43">
        <v>0</v>
      </c>
      <c r="N40" s="60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</row>
    <row r="41" spans="1:78" s="57" customFormat="1" ht="29.25" customHeight="1" x14ac:dyDescent="0.25">
      <c r="A41" s="36" t="s">
        <v>2</v>
      </c>
      <c r="B41" s="37" t="s">
        <v>3</v>
      </c>
      <c r="C41" s="37">
        <v>1005074</v>
      </c>
      <c r="D41" s="45" t="s">
        <v>91</v>
      </c>
      <c r="E41" s="39" t="s">
        <v>5</v>
      </c>
      <c r="F41" s="40" t="s">
        <v>83</v>
      </c>
      <c r="G41" s="37">
        <v>2310000</v>
      </c>
      <c r="H41" s="39" t="s">
        <v>12</v>
      </c>
      <c r="I41" s="41" t="s">
        <v>98</v>
      </c>
      <c r="J41" s="45" t="s">
        <v>99</v>
      </c>
      <c r="K41" s="42">
        <v>28872986</v>
      </c>
      <c r="L41" s="42">
        <v>0</v>
      </c>
      <c r="M41" s="43">
        <v>0</v>
      </c>
      <c r="N41" s="61">
        <f>L35-K35</f>
        <v>-0.27203989028930664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</row>
    <row r="42" spans="1:78" s="57" customFormat="1" ht="29.25" customHeight="1" x14ac:dyDescent="0.25">
      <c r="A42" s="36" t="s">
        <v>2</v>
      </c>
      <c r="B42" s="37" t="s">
        <v>3</v>
      </c>
      <c r="C42" s="37">
        <v>1005074</v>
      </c>
      <c r="D42" s="45" t="s">
        <v>91</v>
      </c>
      <c r="E42" s="39" t="s">
        <v>5</v>
      </c>
      <c r="F42" s="40" t="s">
        <v>83</v>
      </c>
      <c r="G42" s="37">
        <v>2310000</v>
      </c>
      <c r="H42" s="39" t="s">
        <v>12</v>
      </c>
      <c r="I42" s="41" t="s">
        <v>100</v>
      </c>
      <c r="J42" s="45" t="s">
        <v>101</v>
      </c>
      <c r="K42" s="42">
        <v>85051268</v>
      </c>
      <c r="L42" s="42">
        <v>0</v>
      </c>
      <c r="M42" s="43">
        <v>0</v>
      </c>
      <c r="N42" s="61">
        <f>M35-K35</f>
        <v>-8.6615085601806641E-2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</row>
    <row r="43" spans="1:78" s="57" customFormat="1" ht="34.5" customHeight="1" x14ac:dyDescent="0.25">
      <c r="A43" s="36" t="s">
        <v>2</v>
      </c>
      <c r="B43" s="37" t="s">
        <v>3</v>
      </c>
      <c r="C43" s="37">
        <v>1005074</v>
      </c>
      <c r="D43" s="45" t="s">
        <v>91</v>
      </c>
      <c r="E43" s="39" t="s">
        <v>5</v>
      </c>
      <c r="F43" s="40" t="s">
        <v>83</v>
      </c>
      <c r="G43" s="37">
        <v>2310000</v>
      </c>
      <c r="H43" s="39" t="s">
        <v>12</v>
      </c>
      <c r="I43" s="41" t="s">
        <v>102</v>
      </c>
      <c r="J43" s="45" t="s">
        <v>103</v>
      </c>
      <c r="K43" s="42">
        <v>7872610</v>
      </c>
      <c r="L43" s="42">
        <v>0</v>
      </c>
      <c r="M43" s="43">
        <v>0</v>
      </c>
      <c r="N43" s="60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</row>
    <row r="44" spans="1:78" s="57" customFormat="1" ht="29.25" customHeight="1" x14ac:dyDescent="0.25">
      <c r="A44" s="36" t="s">
        <v>2</v>
      </c>
      <c r="B44" s="37" t="s">
        <v>3</v>
      </c>
      <c r="C44" s="37">
        <v>1005074</v>
      </c>
      <c r="D44" s="45" t="s">
        <v>91</v>
      </c>
      <c r="E44" s="39" t="s">
        <v>5</v>
      </c>
      <c r="F44" s="40" t="s">
        <v>83</v>
      </c>
      <c r="G44" s="37">
        <v>2310000</v>
      </c>
      <c r="H44" s="39" t="s">
        <v>12</v>
      </c>
      <c r="I44" s="41" t="s">
        <v>104</v>
      </c>
      <c r="J44" s="45" t="s">
        <v>105</v>
      </c>
      <c r="K44" s="42">
        <v>8707386</v>
      </c>
      <c r="L44" s="42">
        <v>0</v>
      </c>
      <c r="M44" s="43">
        <v>0</v>
      </c>
      <c r="N44" s="60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</row>
    <row r="45" spans="1:78" s="57" customFormat="1" ht="29.25" customHeight="1" x14ac:dyDescent="0.25">
      <c r="A45" s="36" t="s">
        <v>2</v>
      </c>
      <c r="B45" s="37" t="s">
        <v>3</v>
      </c>
      <c r="C45" s="37">
        <v>1005070</v>
      </c>
      <c r="D45" s="45" t="s">
        <v>106</v>
      </c>
      <c r="E45" s="39" t="s">
        <v>5</v>
      </c>
      <c r="F45" s="40" t="s">
        <v>83</v>
      </c>
      <c r="G45" s="37">
        <v>2310000</v>
      </c>
      <c r="H45" s="39" t="s">
        <v>10</v>
      </c>
      <c r="I45" s="41" t="s">
        <v>107</v>
      </c>
      <c r="J45" s="45" t="s">
        <v>108</v>
      </c>
      <c r="K45" s="42">
        <v>12396556</v>
      </c>
      <c r="L45" s="42">
        <v>0</v>
      </c>
      <c r="M45" s="43">
        <v>0</v>
      </c>
      <c r="N45" s="6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</row>
    <row r="46" spans="1:78" s="57" customFormat="1" ht="32.25" customHeight="1" x14ac:dyDescent="0.25">
      <c r="A46" s="36" t="s">
        <v>2</v>
      </c>
      <c r="B46" s="37" t="s">
        <v>3</v>
      </c>
      <c r="C46" s="37">
        <v>1005070</v>
      </c>
      <c r="D46" s="45" t="s">
        <v>106</v>
      </c>
      <c r="E46" s="39" t="s">
        <v>5</v>
      </c>
      <c r="F46" s="40" t="s">
        <v>83</v>
      </c>
      <c r="G46" s="37">
        <v>2310000</v>
      </c>
      <c r="H46" s="39" t="s">
        <v>10</v>
      </c>
      <c r="I46" s="41" t="s">
        <v>109</v>
      </c>
      <c r="J46" s="45" t="s">
        <v>110</v>
      </c>
      <c r="K46" s="42">
        <v>9087431</v>
      </c>
      <c r="L46" s="42">
        <v>11942625</v>
      </c>
      <c r="M46" s="43">
        <v>0</v>
      </c>
      <c r="N46" s="63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</row>
    <row r="47" spans="1:78" s="57" customFormat="1" ht="29.25" customHeight="1" x14ac:dyDescent="0.25">
      <c r="A47" s="36" t="s">
        <v>2</v>
      </c>
      <c r="B47" s="37" t="s">
        <v>3</v>
      </c>
      <c r="C47" s="37">
        <v>1005072</v>
      </c>
      <c r="D47" s="45" t="s">
        <v>85</v>
      </c>
      <c r="E47" s="39" t="s">
        <v>5</v>
      </c>
      <c r="F47" s="40" t="s">
        <v>83</v>
      </c>
      <c r="G47" s="37">
        <v>2310000</v>
      </c>
      <c r="H47" s="39" t="s">
        <v>9</v>
      </c>
      <c r="I47" s="41" t="s">
        <v>111</v>
      </c>
      <c r="J47" s="45" t="s">
        <v>112</v>
      </c>
      <c r="K47" s="42">
        <v>49800000</v>
      </c>
      <c r="L47" s="42">
        <v>17720519</v>
      </c>
      <c r="M47" s="43">
        <v>0</v>
      </c>
      <c r="N47" s="60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</row>
    <row r="48" spans="1:78" s="57" customFormat="1" ht="29.25" customHeight="1" x14ac:dyDescent="0.25">
      <c r="A48" s="36" t="s">
        <v>2</v>
      </c>
      <c r="B48" s="37" t="s">
        <v>3</v>
      </c>
      <c r="C48" s="37">
        <v>1005068</v>
      </c>
      <c r="D48" s="45" t="s">
        <v>88</v>
      </c>
      <c r="E48" s="39" t="s">
        <v>5</v>
      </c>
      <c r="F48" s="40" t="s">
        <v>83</v>
      </c>
      <c r="G48" s="37">
        <v>2310000</v>
      </c>
      <c r="H48" s="39" t="s">
        <v>11</v>
      </c>
      <c r="I48" s="41" t="s">
        <v>113</v>
      </c>
      <c r="J48" s="45" t="s">
        <v>114</v>
      </c>
      <c r="K48" s="42">
        <v>8661528</v>
      </c>
      <c r="L48" s="42">
        <v>0</v>
      </c>
      <c r="M48" s="43">
        <v>0</v>
      </c>
      <c r="N48" s="60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</row>
    <row r="49" spans="1:78" s="57" customFormat="1" ht="33.75" customHeight="1" x14ac:dyDescent="0.25">
      <c r="A49" s="36" t="s">
        <v>2</v>
      </c>
      <c r="B49" s="37" t="s">
        <v>3</v>
      </c>
      <c r="C49" s="37">
        <v>1005072</v>
      </c>
      <c r="D49" s="45" t="s">
        <v>85</v>
      </c>
      <c r="E49" s="39" t="s">
        <v>5</v>
      </c>
      <c r="F49" s="40" t="s">
        <v>83</v>
      </c>
      <c r="G49" s="37">
        <v>2310000</v>
      </c>
      <c r="H49" s="39" t="s">
        <v>9</v>
      </c>
      <c r="I49" s="41" t="s">
        <v>115</v>
      </c>
      <c r="J49" s="45" t="s">
        <v>116</v>
      </c>
      <c r="K49" s="42">
        <v>10000001</v>
      </c>
      <c r="L49" s="42">
        <v>0</v>
      </c>
      <c r="M49" s="43">
        <v>0</v>
      </c>
      <c r="N49" s="60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</row>
    <row r="50" spans="1:78" s="64" customFormat="1" ht="31.5" x14ac:dyDescent="0.25">
      <c r="A50" s="36" t="s">
        <v>2</v>
      </c>
      <c r="B50" s="37" t="s">
        <v>3</v>
      </c>
      <c r="C50" s="37">
        <v>1005068</v>
      </c>
      <c r="D50" s="45" t="s">
        <v>88</v>
      </c>
      <c r="E50" s="39" t="s">
        <v>5</v>
      </c>
      <c r="F50" s="40" t="s">
        <v>83</v>
      </c>
      <c r="G50" s="37">
        <v>2310000</v>
      </c>
      <c r="H50" s="39" t="s">
        <v>11</v>
      </c>
      <c r="I50" s="41" t="s">
        <v>117</v>
      </c>
      <c r="J50" s="45" t="s">
        <v>118</v>
      </c>
      <c r="K50" s="42">
        <v>45694840</v>
      </c>
      <c r="L50" s="42">
        <v>10000000</v>
      </c>
      <c r="M50" s="43">
        <v>0</v>
      </c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</row>
    <row r="51" spans="1:78" s="64" customFormat="1" ht="46.5" customHeight="1" x14ac:dyDescent="0.25">
      <c r="A51" s="36" t="s">
        <v>2</v>
      </c>
      <c r="B51" s="37" t="s">
        <v>3</v>
      </c>
      <c r="C51" s="37">
        <v>1005068</v>
      </c>
      <c r="D51" s="45" t="s">
        <v>88</v>
      </c>
      <c r="E51" s="39" t="s">
        <v>5</v>
      </c>
      <c r="F51" s="40" t="s">
        <v>83</v>
      </c>
      <c r="G51" s="37">
        <v>2310000</v>
      </c>
      <c r="H51" s="39" t="s">
        <v>11</v>
      </c>
      <c r="I51" s="41" t="s">
        <v>119</v>
      </c>
      <c r="J51" s="45" t="s">
        <v>120</v>
      </c>
      <c r="K51" s="42">
        <v>14257933</v>
      </c>
      <c r="L51" s="42">
        <v>0</v>
      </c>
      <c r="M51" s="43">
        <v>0</v>
      </c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</row>
    <row r="52" spans="1:78" s="64" customFormat="1" ht="38.25" customHeight="1" x14ac:dyDescent="0.25">
      <c r="A52" s="36" t="s">
        <v>2</v>
      </c>
      <c r="B52" s="37" t="s">
        <v>3</v>
      </c>
      <c r="C52" s="37">
        <v>1005074</v>
      </c>
      <c r="D52" s="45" t="s">
        <v>91</v>
      </c>
      <c r="E52" s="39" t="s">
        <v>5</v>
      </c>
      <c r="F52" s="40" t="s">
        <v>83</v>
      </c>
      <c r="G52" s="37">
        <v>2310000</v>
      </c>
      <c r="H52" s="39" t="s">
        <v>12</v>
      </c>
      <c r="I52" s="41" t="s">
        <v>121</v>
      </c>
      <c r="J52" s="45" t="s">
        <v>122</v>
      </c>
      <c r="K52" s="42">
        <v>22396293</v>
      </c>
      <c r="L52" s="42">
        <v>0</v>
      </c>
      <c r="M52" s="43">
        <v>0</v>
      </c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</row>
    <row r="53" spans="1:78" s="64" customFormat="1" ht="37.5" customHeight="1" x14ac:dyDescent="0.25">
      <c r="A53" s="36" t="s">
        <v>2</v>
      </c>
      <c r="B53" s="37" t="s">
        <v>3</v>
      </c>
      <c r="C53" s="37">
        <v>1005074</v>
      </c>
      <c r="D53" s="45" t="s">
        <v>91</v>
      </c>
      <c r="E53" s="39" t="s">
        <v>5</v>
      </c>
      <c r="F53" s="40" t="s">
        <v>83</v>
      </c>
      <c r="G53" s="37">
        <v>2310000</v>
      </c>
      <c r="H53" s="39" t="s">
        <v>12</v>
      </c>
      <c r="I53" s="41" t="s">
        <v>123</v>
      </c>
      <c r="J53" s="45" t="s">
        <v>124</v>
      </c>
      <c r="K53" s="42">
        <v>8909163</v>
      </c>
      <c r="L53" s="42">
        <v>0</v>
      </c>
      <c r="M53" s="43">
        <v>0</v>
      </c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</row>
    <row r="54" spans="1:78" s="64" customFormat="1" ht="37.5" customHeight="1" x14ac:dyDescent="0.25">
      <c r="A54" s="36" t="s">
        <v>2</v>
      </c>
      <c r="B54" s="37" t="s">
        <v>3</v>
      </c>
      <c r="C54" s="37">
        <v>1005070</v>
      </c>
      <c r="D54" s="45" t="s">
        <v>106</v>
      </c>
      <c r="E54" s="39" t="s">
        <v>5</v>
      </c>
      <c r="F54" s="40" t="s">
        <v>83</v>
      </c>
      <c r="G54" s="37">
        <v>2310000</v>
      </c>
      <c r="H54" s="39" t="s">
        <v>10</v>
      </c>
      <c r="I54" s="41" t="s">
        <v>125</v>
      </c>
      <c r="J54" s="45" t="s">
        <v>126</v>
      </c>
      <c r="K54" s="42">
        <v>10087766</v>
      </c>
      <c r="L54" s="42">
        <v>0</v>
      </c>
      <c r="M54" s="43">
        <v>0</v>
      </c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</row>
    <row r="55" spans="1:78" s="64" customFormat="1" ht="37.5" customHeight="1" x14ac:dyDescent="0.25">
      <c r="A55" s="36" t="s">
        <v>2</v>
      </c>
      <c r="B55" s="37" t="s">
        <v>3</v>
      </c>
      <c r="C55" s="37">
        <v>1005072</v>
      </c>
      <c r="D55" s="45" t="s">
        <v>85</v>
      </c>
      <c r="E55" s="39" t="s">
        <v>5</v>
      </c>
      <c r="F55" s="40" t="s">
        <v>83</v>
      </c>
      <c r="G55" s="37">
        <v>2310000</v>
      </c>
      <c r="H55" s="39" t="s">
        <v>9</v>
      </c>
      <c r="I55" s="41" t="s">
        <v>127</v>
      </c>
      <c r="J55" s="45" t="s">
        <v>128</v>
      </c>
      <c r="K55" s="42">
        <v>19643212</v>
      </c>
      <c r="L55" s="42">
        <v>19643212</v>
      </c>
      <c r="M55" s="43">
        <v>0</v>
      </c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</row>
    <row r="56" spans="1:78" s="64" customFormat="1" ht="37.5" customHeight="1" x14ac:dyDescent="0.25">
      <c r="A56" s="36" t="s">
        <v>2</v>
      </c>
      <c r="B56" s="37" t="s">
        <v>3</v>
      </c>
      <c r="C56" s="37">
        <v>1005072</v>
      </c>
      <c r="D56" s="45" t="s">
        <v>85</v>
      </c>
      <c r="E56" s="39" t="s">
        <v>5</v>
      </c>
      <c r="F56" s="40" t="s">
        <v>83</v>
      </c>
      <c r="G56" s="37">
        <v>2310000</v>
      </c>
      <c r="H56" s="39" t="s">
        <v>9</v>
      </c>
      <c r="I56" s="41" t="s">
        <v>129</v>
      </c>
      <c r="J56" s="45" t="s">
        <v>130</v>
      </c>
      <c r="K56" s="42">
        <v>33938182</v>
      </c>
      <c r="L56" s="42">
        <v>17468457</v>
      </c>
      <c r="M56" s="43">
        <v>0</v>
      </c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</row>
    <row r="57" spans="1:78" s="64" customFormat="1" ht="37.5" customHeight="1" x14ac:dyDescent="0.25">
      <c r="A57" s="36" t="s">
        <v>2</v>
      </c>
      <c r="B57" s="37" t="s">
        <v>3</v>
      </c>
      <c r="C57" s="37">
        <v>1005070</v>
      </c>
      <c r="D57" s="45" t="s">
        <v>106</v>
      </c>
      <c r="E57" s="39" t="s">
        <v>5</v>
      </c>
      <c r="F57" s="40" t="s">
        <v>83</v>
      </c>
      <c r="G57" s="37">
        <v>2310000</v>
      </c>
      <c r="H57" s="39" t="s">
        <v>10</v>
      </c>
      <c r="I57" s="41" t="s">
        <v>131</v>
      </c>
      <c r="J57" s="45" t="s">
        <v>132</v>
      </c>
      <c r="K57" s="42">
        <v>4208743</v>
      </c>
      <c r="L57" s="42">
        <v>0</v>
      </c>
      <c r="M57" s="43">
        <v>0</v>
      </c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</row>
    <row r="58" spans="1:78" s="64" customFormat="1" ht="37.5" customHeight="1" x14ac:dyDescent="0.25">
      <c r="A58" s="36" t="s">
        <v>2</v>
      </c>
      <c r="B58" s="37" t="s">
        <v>3</v>
      </c>
      <c r="C58" s="37">
        <v>1005070</v>
      </c>
      <c r="D58" s="45" t="s">
        <v>106</v>
      </c>
      <c r="E58" s="39" t="s">
        <v>5</v>
      </c>
      <c r="F58" s="40" t="s">
        <v>83</v>
      </c>
      <c r="G58" s="37">
        <v>2310000</v>
      </c>
      <c r="H58" s="39" t="s">
        <v>10</v>
      </c>
      <c r="I58" s="41" t="s">
        <v>133</v>
      </c>
      <c r="J58" s="45" t="s">
        <v>134</v>
      </c>
      <c r="K58" s="42">
        <v>17468457</v>
      </c>
      <c r="L58" s="42">
        <v>0</v>
      </c>
      <c r="M58" s="43">
        <v>0</v>
      </c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</row>
    <row r="59" spans="1:78" s="64" customFormat="1" ht="37.5" customHeight="1" x14ac:dyDescent="0.25">
      <c r="A59" s="36" t="s">
        <v>2</v>
      </c>
      <c r="B59" s="37" t="s">
        <v>3</v>
      </c>
      <c r="C59" s="37">
        <v>1005068</v>
      </c>
      <c r="D59" s="45" t="s">
        <v>88</v>
      </c>
      <c r="E59" s="39" t="s">
        <v>5</v>
      </c>
      <c r="F59" s="40" t="s">
        <v>83</v>
      </c>
      <c r="G59" s="37">
        <v>2310000</v>
      </c>
      <c r="H59" s="39" t="s">
        <v>11</v>
      </c>
      <c r="I59" s="41" t="s">
        <v>135</v>
      </c>
      <c r="J59" s="45" t="s">
        <v>136</v>
      </c>
      <c r="K59" s="42">
        <v>70000000</v>
      </c>
      <c r="L59" s="42">
        <v>81000000</v>
      </c>
      <c r="M59" s="43">
        <v>117836446</v>
      </c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</row>
    <row r="60" spans="1:78" s="64" customFormat="1" ht="37.5" customHeight="1" x14ac:dyDescent="0.25">
      <c r="A60" s="36" t="s">
        <v>2</v>
      </c>
      <c r="B60" s="37" t="s">
        <v>3</v>
      </c>
      <c r="C60" s="37">
        <v>1005068</v>
      </c>
      <c r="D60" s="45" t="s">
        <v>88</v>
      </c>
      <c r="E60" s="39" t="s">
        <v>5</v>
      </c>
      <c r="F60" s="40" t="s">
        <v>83</v>
      </c>
      <c r="G60" s="37">
        <v>2310000</v>
      </c>
      <c r="H60" s="39" t="s">
        <v>11</v>
      </c>
      <c r="I60" s="41" t="s">
        <v>137</v>
      </c>
      <c r="J60" s="45" t="s">
        <v>138</v>
      </c>
      <c r="K60" s="42">
        <v>0</v>
      </c>
      <c r="L60" s="42"/>
      <c r="M60" s="43">
        <v>173077366</v>
      </c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</row>
    <row r="61" spans="1:78" s="64" customFormat="1" ht="37.5" customHeight="1" x14ac:dyDescent="0.25">
      <c r="A61" s="36" t="s">
        <v>2</v>
      </c>
      <c r="B61" s="37" t="s">
        <v>3</v>
      </c>
      <c r="C61" s="37">
        <v>1005068</v>
      </c>
      <c r="D61" s="45" t="s">
        <v>88</v>
      </c>
      <c r="E61" s="39" t="s">
        <v>5</v>
      </c>
      <c r="F61" s="40" t="s">
        <v>83</v>
      </c>
      <c r="G61" s="37">
        <v>2310000</v>
      </c>
      <c r="H61" s="39" t="s">
        <v>11</v>
      </c>
      <c r="I61" s="41" t="s">
        <v>139</v>
      </c>
      <c r="J61" s="45" t="s">
        <v>140</v>
      </c>
      <c r="K61" s="42">
        <v>0</v>
      </c>
      <c r="L61" s="42">
        <v>13000000</v>
      </c>
      <c r="M61" s="43">
        <v>26000000</v>
      </c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</row>
    <row r="62" spans="1:78" s="64" customFormat="1" ht="37.5" customHeight="1" x14ac:dyDescent="0.25">
      <c r="A62" s="36" t="s">
        <v>2</v>
      </c>
      <c r="B62" s="37" t="s">
        <v>3</v>
      </c>
      <c r="C62" s="37">
        <v>1005074</v>
      </c>
      <c r="D62" s="45" t="s">
        <v>91</v>
      </c>
      <c r="E62" s="39" t="s">
        <v>5</v>
      </c>
      <c r="F62" s="40" t="s">
        <v>83</v>
      </c>
      <c r="G62" s="37">
        <v>2310000</v>
      </c>
      <c r="H62" s="39" t="s">
        <v>12</v>
      </c>
      <c r="I62" s="41" t="s">
        <v>141</v>
      </c>
      <c r="J62" s="45" t="s">
        <v>142</v>
      </c>
      <c r="K62" s="42">
        <v>12873075</v>
      </c>
      <c r="L62" s="42">
        <v>20190537</v>
      </c>
      <c r="M62" s="43">
        <v>24467073</v>
      </c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</row>
    <row r="63" spans="1:78" s="64" customFormat="1" ht="37.5" customHeight="1" x14ac:dyDescent="0.25">
      <c r="A63" s="36" t="s">
        <v>2</v>
      </c>
      <c r="B63" s="37" t="s">
        <v>3</v>
      </c>
      <c r="C63" s="37">
        <v>1005074</v>
      </c>
      <c r="D63" s="45" t="s">
        <v>91</v>
      </c>
      <c r="E63" s="39" t="s">
        <v>5</v>
      </c>
      <c r="F63" s="40" t="s">
        <v>83</v>
      </c>
      <c r="G63" s="37">
        <v>2310000</v>
      </c>
      <c r="H63" s="39" t="s">
        <v>12</v>
      </c>
      <c r="I63" s="41" t="s">
        <v>143</v>
      </c>
      <c r="J63" s="45" t="s">
        <v>144</v>
      </c>
      <c r="K63" s="42">
        <v>10000000</v>
      </c>
      <c r="L63" s="42">
        <v>31128452</v>
      </c>
      <c r="M63" s="43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</row>
    <row r="64" spans="1:78" s="64" customFormat="1" ht="37.5" customHeight="1" x14ac:dyDescent="0.25">
      <c r="A64" s="36" t="s">
        <v>2</v>
      </c>
      <c r="B64" s="37" t="s">
        <v>3</v>
      </c>
      <c r="C64" s="37">
        <v>1005070</v>
      </c>
      <c r="D64" s="45" t="s">
        <v>106</v>
      </c>
      <c r="E64" s="39" t="s">
        <v>5</v>
      </c>
      <c r="F64" s="40" t="s">
        <v>83</v>
      </c>
      <c r="G64" s="37">
        <v>2310000</v>
      </c>
      <c r="H64" s="39" t="s">
        <v>10</v>
      </c>
      <c r="I64" s="41" t="s">
        <v>145</v>
      </c>
      <c r="J64" s="45" t="s">
        <v>146</v>
      </c>
      <c r="K64" s="42">
        <v>0</v>
      </c>
      <c r="L64" s="42">
        <v>20000000</v>
      </c>
      <c r="M64" s="43">
        <v>31212093</v>
      </c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</row>
    <row r="65" spans="1:78" s="64" customFormat="1" ht="37.5" customHeight="1" x14ac:dyDescent="0.25">
      <c r="A65" s="36" t="s">
        <v>2</v>
      </c>
      <c r="B65" s="37" t="s">
        <v>3</v>
      </c>
      <c r="C65" s="37">
        <v>1005070</v>
      </c>
      <c r="D65" s="45" t="s">
        <v>106</v>
      </c>
      <c r="E65" s="39" t="s">
        <v>5</v>
      </c>
      <c r="F65" s="40" t="s">
        <v>83</v>
      </c>
      <c r="G65" s="37">
        <v>2310000</v>
      </c>
      <c r="H65" s="39" t="s">
        <v>10</v>
      </c>
      <c r="I65" s="41" t="s">
        <v>147</v>
      </c>
      <c r="J65" s="45" t="s">
        <v>148</v>
      </c>
      <c r="K65" s="42">
        <v>10426186</v>
      </c>
      <c r="L65" s="42">
        <v>36508017</v>
      </c>
      <c r="M65" s="43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</row>
    <row r="66" spans="1:78" s="64" customFormat="1" ht="37.5" customHeight="1" x14ac:dyDescent="0.25">
      <c r="A66" s="36" t="s">
        <v>2</v>
      </c>
      <c r="B66" s="37" t="s">
        <v>3</v>
      </c>
      <c r="C66" s="37">
        <v>1005074</v>
      </c>
      <c r="D66" s="45" t="s">
        <v>91</v>
      </c>
      <c r="E66" s="39" t="s">
        <v>5</v>
      </c>
      <c r="F66" s="40" t="s">
        <v>83</v>
      </c>
      <c r="G66" s="37">
        <v>2310000</v>
      </c>
      <c r="H66" s="39" t="s">
        <v>12</v>
      </c>
      <c r="I66" s="41" t="s">
        <v>149</v>
      </c>
      <c r="J66" s="45" t="s">
        <v>150</v>
      </c>
      <c r="K66" s="42">
        <v>11000000</v>
      </c>
      <c r="L66" s="42">
        <v>40518495</v>
      </c>
      <c r="M66" s="43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</row>
    <row r="67" spans="1:78" s="64" customFormat="1" ht="37.5" customHeight="1" x14ac:dyDescent="0.25">
      <c r="A67" s="36" t="s">
        <v>2</v>
      </c>
      <c r="B67" s="37" t="s">
        <v>3</v>
      </c>
      <c r="C67" s="37">
        <v>1005072</v>
      </c>
      <c r="D67" s="45" t="s">
        <v>85</v>
      </c>
      <c r="E67" s="39" t="s">
        <v>5</v>
      </c>
      <c r="F67" s="40" t="s">
        <v>83</v>
      </c>
      <c r="G67" s="37">
        <v>2310000</v>
      </c>
      <c r="H67" s="39" t="s">
        <v>9</v>
      </c>
      <c r="I67" s="41" t="s">
        <v>151</v>
      </c>
      <c r="J67" s="45" t="s">
        <v>152</v>
      </c>
      <c r="K67" s="42">
        <v>6379091</v>
      </c>
      <c r="L67" s="42">
        <v>14226110</v>
      </c>
      <c r="M67" s="43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</row>
    <row r="68" spans="1:78" s="64" customFormat="1" ht="37.5" customHeight="1" x14ac:dyDescent="0.25">
      <c r="A68" s="36" t="s">
        <v>2</v>
      </c>
      <c r="B68" s="37" t="s">
        <v>3</v>
      </c>
      <c r="C68" s="37">
        <v>1005072</v>
      </c>
      <c r="D68" s="45" t="s">
        <v>85</v>
      </c>
      <c r="E68" s="39" t="s">
        <v>5</v>
      </c>
      <c r="F68" s="40" t="s">
        <v>83</v>
      </c>
      <c r="G68" s="37">
        <v>2310000</v>
      </c>
      <c r="H68" s="39" t="s">
        <v>9</v>
      </c>
      <c r="I68" s="41" t="s">
        <v>153</v>
      </c>
      <c r="J68" s="45" t="s">
        <v>154</v>
      </c>
      <c r="K68" s="42">
        <v>8000000</v>
      </c>
      <c r="L68" s="42">
        <v>30577875</v>
      </c>
      <c r="M68" s="43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</row>
    <row r="69" spans="1:78" s="64" customFormat="1" ht="37.5" customHeight="1" x14ac:dyDescent="0.25">
      <c r="A69" s="36" t="s">
        <v>2</v>
      </c>
      <c r="B69" s="37" t="s">
        <v>3</v>
      </c>
      <c r="C69" s="37">
        <v>1005070</v>
      </c>
      <c r="D69" s="45" t="s">
        <v>106</v>
      </c>
      <c r="E69" s="39" t="s">
        <v>5</v>
      </c>
      <c r="F69" s="40" t="s">
        <v>83</v>
      </c>
      <c r="G69" s="37">
        <v>2310000</v>
      </c>
      <c r="H69" s="39" t="s">
        <v>10</v>
      </c>
      <c r="I69" s="41" t="s">
        <v>155</v>
      </c>
      <c r="J69" s="45" t="s">
        <v>156</v>
      </c>
      <c r="K69" s="42">
        <v>10000000</v>
      </c>
      <c r="L69" s="42">
        <v>25497284</v>
      </c>
      <c r="M69" s="43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</row>
    <row r="70" spans="1:78" s="64" customFormat="1" ht="37.5" customHeight="1" x14ac:dyDescent="0.25">
      <c r="A70" s="36" t="s">
        <v>2</v>
      </c>
      <c r="B70" s="37" t="s">
        <v>3</v>
      </c>
      <c r="C70" s="37">
        <v>1005074</v>
      </c>
      <c r="D70" s="45" t="s">
        <v>91</v>
      </c>
      <c r="E70" s="39" t="s">
        <v>5</v>
      </c>
      <c r="F70" s="40" t="s">
        <v>83</v>
      </c>
      <c r="G70" s="37">
        <v>2310000</v>
      </c>
      <c r="H70" s="39" t="s">
        <v>12</v>
      </c>
      <c r="I70" s="41" t="s">
        <v>157</v>
      </c>
      <c r="J70" s="45" t="s">
        <v>158</v>
      </c>
      <c r="K70" s="42">
        <v>0</v>
      </c>
      <c r="L70" s="42">
        <v>28000000</v>
      </c>
      <c r="M70" s="43">
        <v>22000000</v>
      </c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</row>
    <row r="71" spans="1:78" s="64" customFormat="1" ht="37.5" customHeight="1" x14ac:dyDescent="0.25">
      <c r="A71" s="36" t="s">
        <v>2</v>
      </c>
      <c r="B71" s="37" t="s">
        <v>3</v>
      </c>
      <c r="C71" s="37">
        <v>1005070</v>
      </c>
      <c r="D71" s="45" t="s">
        <v>106</v>
      </c>
      <c r="E71" s="39" t="s">
        <v>5</v>
      </c>
      <c r="F71" s="40" t="s">
        <v>83</v>
      </c>
      <c r="G71" s="37">
        <v>2310000</v>
      </c>
      <c r="H71" s="39" t="s">
        <v>10</v>
      </c>
      <c r="I71" s="41" t="s">
        <v>159</v>
      </c>
      <c r="J71" s="45" t="s">
        <v>160</v>
      </c>
      <c r="K71" s="42">
        <v>11000000</v>
      </c>
      <c r="L71" s="42">
        <v>16000000</v>
      </c>
      <c r="M71" s="43">
        <v>24209570</v>
      </c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</row>
    <row r="72" spans="1:78" s="64" customFormat="1" ht="37.5" customHeight="1" x14ac:dyDescent="0.25">
      <c r="A72" s="36" t="s">
        <v>2</v>
      </c>
      <c r="B72" s="37" t="s">
        <v>3</v>
      </c>
      <c r="C72" s="37">
        <v>1005070</v>
      </c>
      <c r="D72" s="45" t="s">
        <v>106</v>
      </c>
      <c r="E72" s="39" t="s">
        <v>5</v>
      </c>
      <c r="F72" s="40" t="s">
        <v>83</v>
      </c>
      <c r="G72" s="37">
        <v>2310000</v>
      </c>
      <c r="H72" s="39" t="s">
        <v>10</v>
      </c>
      <c r="I72" s="41" t="s">
        <v>161</v>
      </c>
      <c r="J72" s="45" t="s">
        <v>162</v>
      </c>
      <c r="K72" s="42">
        <v>0</v>
      </c>
      <c r="L72" s="42">
        <v>55000000</v>
      </c>
      <c r="M72" s="43">
        <v>80650075</v>
      </c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7"/>
    </row>
    <row r="73" spans="1:78" s="64" customFormat="1" ht="37.5" customHeight="1" x14ac:dyDescent="0.25">
      <c r="A73" s="36" t="s">
        <v>2</v>
      </c>
      <c r="B73" s="37" t="s">
        <v>3</v>
      </c>
      <c r="C73" s="37">
        <v>1005070</v>
      </c>
      <c r="D73" s="45" t="s">
        <v>106</v>
      </c>
      <c r="E73" s="39" t="s">
        <v>5</v>
      </c>
      <c r="F73" s="40" t="s">
        <v>83</v>
      </c>
      <c r="G73" s="37">
        <v>2310000</v>
      </c>
      <c r="H73" s="39" t="s">
        <v>10</v>
      </c>
      <c r="I73" s="41" t="s">
        <v>163</v>
      </c>
      <c r="J73" s="45" t="s">
        <v>164</v>
      </c>
      <c r="K73" s="42">
        <v>20000000</v>
      </c>
      <c r="L73" s="42">
        <v>21323116</v>
      </c>
      <c r="M73" s="43">
        <v>12000000</v>
      </c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</row>
    <row r="74" spans="1:78" s="64" customFormat="1" ht="37.5" customHeight="1" x14ac:dyDescent="0.25">
      <c r="A74" s="36" t="s">
        <v>2</v>
      </c>
      <c r="B74" s="37" t="s">
        <v>3</v>
      </c>
      <c r="C74" s="37">
        <v>1005070</v>
      </c>
      <c r="D74" s="45" t="s">
        <v>106</v>
      </c>
      <c r="E74" s="39" t="s">
        <v>5</v>
      </c>
      <c r="F74" s="40" t="s">
        <v>83</v>
      </c>
      <c r="G74" s="37">
        <v>2310000</v>
      </c>
      <c r="H74" s="39" t="s">
        <v>10</v>
      </c>
      <c r="I74" s="41" t="s">
        <v>165</v>
      </c>
      <c r="J74" s="45" t="s">
        <v>166</v>
      </c>
      <c r="K74" s="42">
        <v>25000000</v>
      </c>
      <c r="L74" s="42">
        <v>32000000</v>
      </c>
      <c r="M74" s="43">
        <v>51395347</v>
      </c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</row>
    <row r="75" spans="1:78" s="64" customFormat="1" ht="37.5" customHeight="1" x14ac:dyDescent="0.25">
      <c r="A75" s="36" t="s">
        <v>2</v>
      </c>
      <c r="B75" s="37" t="s">
        <v>3</v>
      </c>
      <c r="C75" s="37">
        <v>1005070</v>
      </c>
      <c r="D75" s="45" t="s">
        <v>106</v>
      </c>
      <c r="E75" s="39" t="s">
        <v>5</v>
      </c>
      <c r="F75" s="40" t="s">
        <v>83</v>
      </c>
      <c r="G75" s="37">
        <v>2310000</v>
      </c>
      <c r="H75" s="39" t="s">
        <v>10</v>
      </c>
      <c r="I75" s="41" t="s">
        <v>167</v>
      </c>
      <c r="J75" s="45" t="s">
        <v>168</v>
      </c>
      <c r="K75" s="42">
        <v>30000000</v>
      </c>
      <c r="L75" s="42">
        <v>28423825</v>
      </c>
      <c r="M75" s="43">
        <v>33748979</v>
      </c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</row>
    <row r="76" spans="1:78" s="64" customFormat="1" ht="37.5" customHeight="1" x14ac:dyDescent="0.25">
      <c r="A76" s="36" t="s">
        <v>2</v>
      </c>
      <c r="B76" s="37" t="s">
        <v>3</v>
      </c>
      <c r="C76" s="37">
        <v>1005070</v>
      </c>
      <c r="D76" s="45" t="s">
        <v>106</v>
      </c>
      <c r="E76" s="39" t="s">
        <v>5</v>
      </c>
      <c r="F76" s="40" t="s">
        <v>83</v>
      </c>
      <c r="G76" s="37">
        <v>2310000</v>
      </c>
      <c r="H76" s="39" t="s">
        <v>10</v>
      </c>
      <c r="I76" s="41" t="s">
        <v>169</v>
      </c>
      <c r="J76" s="45" t="s">
        <v>170</v>
      </c>
      <c r="K76" s="42">
        <v>16597990</v>
      </c>
      <c r="L76" s="42">
        <v>0</v>
      </c>
      <c r="M76" s="43">
        <v>0</v>
      </c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</row>
    <row r="77" spans="1:78" s="64" customFormat="1" ht="37.5" customHeight="1" x14ac:dyDescent="0.25">
      <c r="A77" s="36" t="s">
        <v>2</v>
      </c>
      <c r="B77" s="37" t="s">
        <v>3</v>
      </c>
      <c r="C77" s="37">
        <v>1005070</v>
      </c>
      <c r="D77" s="45" t="s">
        <v>106</v>
      </c>
      <c r="E77" s="39" t="s">
        <v>5</v>
      </c>
      <c r="F77" s="40" t="s">
        <v>83</v>
      </c>
      <c r="G77" s="37">
        <v>2310000</v>
      </c>
      <c r="H77" s="39" t="s">
        <v>10</v>
      </c>
      <c r="I77" s="41" t="s">
        <v>171</v>
      </c>
      <c r="J77" s="45" t="s">
        <v>172</v>
      </c>
      <c r="K77" s="42">
        <v>35000000</v>
      </c>
      <c r="L77" s="42">
        <v>45000000</v>
      </c>
      <c r="M77" s="43">
        <v>68266862</v>
      </c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</row>
    <row r="78" spans="1:78" s="64" customFormat="1" ht="37.5" customHeight="1" x14ac:dyDescent="0.25">
      <c r="A78" s="36" t="s">
        <v>2</v>
      </c>
      <c r="B78" s="37" t="s">
        <v>3</v>
      </c>
      <c r="C78" s="37">
        <v>1005070</v>
      </c>
      <c r="D78" s="45" t="s">
        <v>106</v>
      </c>
      <c r="E78" s="39" t="s">
        <v>5</v>
      </c>
      <c r="F78" s="40" t="s">
        <v>83</v>
      </c>
      <c r="G78" s="37">
        <v>2310000</v>
      </c>
      <c r="H78" s="39" t="s">
        <v>10</v>
      </c>
      <c r="I78" s="41" t="s">
        <v>173</v>
      </c>
      <c r="J78" s="45" t="s">
        <v>174</v>
      </c>
      <c r="K78" s="42"/>
      <c r="L78" s="42">
        <v>5500000</v>
      </c>
      <c r="M78" s="43">
        <v>14500000</v>
      </c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</row>
    <row r="79" spans="1:78" s="64" customFormat="1" ht="37.5" customHeight="1" x14ac:dyDescent="0.25">
      <c r="A79" s="36" t="s">
        <v>2</v>
      </c>
      <c r="B79" s="37" t="s">
        <v>3</v>
      </c>
      <c r="C79" s="37">
        <v>1005070</v>
      </c>
      <c r="D79" s="45" t="s">
        <v>106</v>
      </c>
      <c r="E79" s="39" t="s">
        <v>5</v>
      </c>
      <c r="F79" s="40" t="s">
        <v>83</v>
      </c>
      <c r="G79" s="37">
        <v>2310000</v>
      </c>
      <c r="H79" s="39" t="s">
        <v>10</v>
      </c>
      <c r="I79" s="41" t="s">
        <v>175</v>
      </c>
      <c r="J79" s="45" t="s">
        <v>176</v>
      </c>
      <c r="K79" s="42"/>
      <c r="L79" s="42">
        <v>10000000</v>
      </c>
      <c r="M79" s="43">
        <v>15000000</v>
      </c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</row>
    <row r="80" spans="1:78" s="64" customFormat="1" ht="37.5" customHeight="1" x14ac:dyDescent="0.25">
      <c r="A80" s="36" t="s">
        <v>2</v>
      </c>
      <c r="B80" s="37" t="s">
        <v>3</v>
      </c>
      <c r="C80" s="37">
        <v>1005070</v>
      </c>
      <c r="D80" s="45" t="s">
        <v>106</v>
      </c>
      <c r="E80" s="39" t="s">
        <v>5</v>
      </c>
      <c r="F80" s="40" t="s">
        <v>83</v>
      </c>
      <c r="G80" s="37">
        <v>2310000</v>
      </c>
      <c r="H80" s="39" t="s">
        <v>10</v>
      </c>
      <c r="I80" s="41" t="s">
        <v>177</v>
      </c>
      <c r="J80" s="45" t="s">
        <v>178</v>
      </c>
      <c r="K80" s="42">
        <v>30000000</v>
      </c>
      <c r="L80" s="42">
        <v>28000000</v>
      </c>
      <c r="M80" s="43">
        <v>31436889</v>
      </c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</row>
    <row r="81" spans="1:78" s="64" customFormat="1" ht="37.5" customHeight="1" x14ac:dyDescent="0.25">
      <c r="A81" s="36" t="s">
        <v>2</v>
      </c>
      <c r="B81" s="37" t="s">
        <v>3</v>
      </c>
      <c r="C81" s="37">
        <v>1005068</v>
      </c>
      <c r="D81" s="45" t="s">
        <v>88</v>
      </c>
      <c r="E81" s="39" t="s">
        <v>5</v>
      </c>
      <c r="F81" s="40" t="s">
        <v>83</v>
      </c>
      <c r="G81" s="37">
        <v>2310000</v>
      </c>
      <c r="H81" s="39" t="s">
        <v>11</v>
      </c>
      <c r="I81" s="41" t="s">
        <v>179</v>
      </c>
      <c r="J81" s="45" t="s">
        <v>180</v>
      </c>
      <c r="K81" s="42">
        <v>0</v>
      </c>
      <c r="L81" s="42">
        <v>41000000</v>
      </c>
      <c r="M81" s="43">
        <v>62000000</v>
      </c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</row>
    <row r="82" spans="1:78" s="64" customFormat="1" ht="37.5" customHeight="1" x14ac:dyDescent="0.25">
      <c r="A82" s="36" t="s">
        <v>2</v>
      </c>
      <c r="B82" s="37" t="s">
        <v>3</v>
      </c>
      <c r="C82" s="37">
        <v>1005072</v>
      </c>
      <c r="D82" s="45" t="s">
        <v>85</v>
      </c>
      <c r="E82" s="39" t="s">
        <v>5</v>
      </c>
      <c r="F82" s="40" t="s">
        <v>83</v>
      </c>
      <c r="G82" s="37">
        <v>2310000</v>
      </c>
      <c r="H82" s="39" t="s">
        <v>9</v>
      </c>
      <c r="I82" s="41" t="s">
        <v>181</v>
      </c>
      <c r="J82" s="45" t="s">
        <v>182</v>
      </c>
      <c r="K82" s="42">
        <v>30000000</v>
      </c>
      <c r="L82" s="42">
        <v>39000000</v>
      </c>
      <c r="M82" s="43">
        <v>60031989.185424849</v>
      </c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</row>
    <row r="83" spans="1:78" s="64" customFormat="1" ht="37.5" customHeight="1" x14ac:dyDescent="0.25">
      <c r="A83" s="36" t="s">
        <v>2</v>
      </c>
      <c r="B83" s="37" t="s">
        <v>3</v>
      </c>
      <c r="C83" s="37">
        <v>1005072</v>
      </c>
      <c r="D83" s="45" t="s">
        <v>85</v>
      </c>
      <c r="E83" s="39" t="s">
        <v>5</v>
      </c>
      <c r="F83" s="40" t="s">
        <v>83</v>
      </c>
      <c r="G83" s="37">
        <v>2310000</v>
      </c>
      <c r="H83" s="39" t="s">
        <v>9</v>
      </c>
      <c r="I83" s="41" t="s">
        <v>183</v>
      </c>
      <c r="J83" s="45" t="s">
        <v>184</v>
      </c>
      <c r="K83" s="42">
        <v>30000000</v>
      </c>
      <c r="L83" s="42">
        <v>38000000</v>
      </c>
      <c r="M83" s="43">
        <v>55609482</v>
      </c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</row>
    <row r="84" spans="1:78" s="64" customFormat="1" ht="37.5" customHeight="1" x14ac:dyDescent="0.25">
      <c r="A84" s="36" t="s">
        <v>2</v>
      </c>
      <c r="B84" s="37" t="s">
        <v>3</v>
      </c>
      <c r="C84" s="37">
        <v>1005072</v>
      </c>
      <c r="D84" s="45" t="s">
        <v>85</v>
      </c>
      <c r="E84" s="39" t="s">
        <v>5</v>
      </c>
      <c r="F84" s="40" t="s">
        <v>83</v>
      </c>
      <c r="G84" s="37">
        <v>2310000</v>
      </c>
      <c r="H84" s="39" t="s">
        <v>9</v>
      </c>
      <c r="I84" s="41" t="s">
        <v>185</v>
      </c>
      <c r="J84" s="45" t="s">
        <v>186</v>
      </c>
      <c r="K84" s="42">
        <v>8463567.2720400002</v>
      </c>
      <c r="L84" s="42">
        <v>0</v>
      </c>
      <c r="M84" s="43">
        <v>0</v>
      </c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</row>
    <row r="85" spans="1:78" s="64" customFormat="1" ht="37.5" customHeight="1" x14ac:dyDescent="0.25">
      <c r="A85" s="36" t="s">
        <v>2</v>
      </c>
      <c r="B85" s="37" t="s">
        <v>3</v>
      </c>
      <c r="C85" s="37">
        <v>1005074</v>
      </c>
      <c r="D85" s="45" t="s">
        <v>91</v>
      </c>
      <c r="E85" s="39" t="s">
        <v>5</v>
      </c>
      <c r="F85" s="40" t="s">
        <v>83</v>
      </c>
      <c r="G85" s="37">
        <v>2310000</v>
      </c>
      <c r="H85" s="39" t="s">
        <v>12</v>
      </c>
      <c r="I85" s="41" t="s">
        <v>187</v>
      </c>
      <c r="J85" s="45" t="s">
        <v>188</v>
      </c>
      <c r="K85" s="42">
        <v>0</v>
      </c>
      <c r="L85" s="42">
        <v>15000000</v>
      </c>
      <c r="M85" s="43">
        <v>33230538</v>
      </c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</row>
    <row r="86" spans="1:78" s="64" customFormat="1" ht="37.5" customHeight="1" x14ac:dyDescent="0.25">
      <c r="A86" s="36" t="s">
        <v>2</v>
      </c>
      <c r="B86" s="37" t="s">
        <v>3</v>
      </c>
      <c r="C86" s="37">
        <v>1005074</v>
      </c>
      <c r="D86" s="45" t="s">
        <v>91</v>
      </c>
      <c r="E86" s="39" t="s">
        <v>5</v>
      </c>
      <c r="F86" s="40" t="s">
        <v>83</v>
      </c>
      <c r="G86" s="37">
        <v>2310000</v>
      </c>
      <c r="H86" s="39" t="s">
        <v>12</v>
      </c>
      <c r="I86" s="41" t="s">
        <v>189</v>
      </c>
      <c r="J86" s="45" t="s">
        <v>190</v>
      </c>
      <c r="K86" s="42">
        <v>0</v>
      </c>
      <c r="L86" s="42">
        <v>30000001</v>
      </c>
      <c r="M86" s="43">
        <v>40000000</v>
      </c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</row>
    <row r="87" spans="1:78" s="64" customFormat="1" ht="37.5" customHeight="1" x14ac:dyDescent="0.25">
      <c r="A87" s="36" t="s">
        <v>2</v>
      </c>
      <c r="B87" s="37" t="s">
        <v>3</v>
      </c>
      <c r="C87" s="37">
        <v>1005074</v>
      </c>
      <c r="D87" s="45" t="s">
        <v>91</v>
      </c>
      <c r="E87" s="39" t="s">
        <v>5</v>
      </c>
      <c r="F87" s="40" t="s">
        <v>83</v>
      </c>
      <c r="G87" s="37">
        <v>2310000</v>
      </c>
      <c r="H87" s="39" t="s">
        <v>12</v>
      </c>
      <c r="I87" s="41" t="s">
        <v>191</v>
      </c>
      <c r="J87" s="65" t="s">
        <v>192</v>
      </c>
      <c r="K87" s="42">
        <v>50000000</v>
      </c>
      <c r="L87" s="42">
        <v>60000000</v>
      </c>
      <c r="M87" s="43">
        <v>90000000</v>
      </c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</row>
    <row r="88" spans="1:78" s="64" customFormat="1" ht="37.5" customHeight="1" x14ac:dyDescent="0.25">
      <c r="A88" s="36" t="s">
        <v>2</v>
      </c>
      <c r="B88" s="37" t="s">
        <v>3</v>
      </c>
      <c r="C88" s="37">
        <v>1005068</v>
      </c>
      <c r="D88" s="45" t="s">
        <v>88</v>
      </c>
      <c r="E88" s="39" t="s">
        <v>5</v>
      </c>
      <c r="F88" s="40" t="s">
        <v>83</v>
      </c>
      <c r="G88" s="37">
        <v>2310000</v>
      </c>
      <c r="H88" s="39" t="s">
        <v>11</v>
      </c>
      <c r="I88" s="41" t="s">
        <v>193</v>
      </c>
      <c r="J88" s="45" t="s">
        <v>194</v>
      </c>
      <c r="K88" s="42">
        <v>20000000</v>
      </c>
      <c r="L88" s="42">
        <v>29000000</v>
      </c>
      <c r="M88" s="43">
        <v>45372210</v>
      </c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</row>
    <row r="89" spans="1:78" s="64" customFormat="1" ht="37.5" customHeight="1" x14ac:dyDescent="0.25">
      <c r="A89" s="36" t="s">
        <v>2</v>
      </c>
      <c r="B89" s="37" t="s">
        <v>3</v>
      </c>
      <c r="C89" s="37">
        <v>1005068</v>
      </c>
      <c r="D89" s="45" t="s">
        <v>88</v>
      </c>
      <c r="E89" s="39" t="s">
        <v>5</v>
      </c>
      <c r="F89" s="40" t="s">
        <v>83</v>
      </c>
      <c r="G89" s="37">
        <v>2310000</v>
      </c>
      <c r="H89" s="39" t="s">
        <v>11</v>
      </c>
      <c r="I89" s="41" t="s">
        <v>195</v>
      </c>
      <c r="J89" s="45" t="s">
        <v>196</v>
      </c>
      <c r="K89" s="42">
        <v>22000000</v>
      </c>
      <c r="L89" s="42">
        <v>27000000</v>
      </c>
      <c r="M89" s="43">
        <v>37955081</v>
      </c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</row>
    <row r="90" spans="1:78" s="64" customFormat="1" ht="37.5" customHeight="1" x14ac:dyDescent="0.25">
      <c r="A90" s="36" t="s">
        <v>2</v>
      </c>
      <c r="B90" s="37" t="s">
        <v>3</v>
      </c>
      <c r="C90" s="37">
        <v>1005070</v>
      </c>
      <c r="D90" s="45" t="s">
        <v>106</v>
      </c>
      <c r="E90" s="39" t="s">
        <v>5</v>
      </c>
      <c r="F90" s="40" t="s">
        <v>83</v>
      </c>
      <c r="G90" s="37">
        <v>2310000</v>
      </c>
      <c r="H90" s="39" t="s">
        <v>10</v>
      </c>
      <c r="I90" s="41" t="s">
        <v>197</v>
      </c>
      <c r="J90" s="45" t="s">
        <v>198</v>
      </c>
      <c r="K90" s="42"/>
      <c r="L90" s="42">
        <v>20000000</v>
      </c>
      <c r="M90" s="43">
        <v>10000000</v>
      </c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</row>
    <row r="91" spans="1:78" s="64" customFormat="1" ht="37.5" customHeight="1" x14ac:dyDescent="0.25">
      <c r="A91" s="36" t="s">
        <v>2</v>
      </c>
      <c r="B91" s="37" t="s">
        <v>3</v>
      </c>
      <c r="C91" s="37">
        <v>1005001</v>
      </c>
      <c r="D91" s="45" t="s">
        <v>33</v>
      </c>
      <c r="E91" s="39" t="s">
        <v>5</v>
      </c>
      <c r="F91" s="40" t="s">
        <v>83</v>
      </c>
      <c r="G91" s="37">
        <v>2300000</v>
      </c>
      <c r="H91" s="39" t="s">
        <v>6</v>
      </c>
      <c r="I91" s="41" t="s">
        <v>199</v>
      </c>
      <c r="J91" s="45" t="s">
        <v>200</v>
      </c>
      <c r="K91" s="42">
        <v>30000000</v>
      </c>
      <c r="L91" s="42">
        <v>0</v>
      </c>
      <c r="M91" s="43">
        <v>0</v>
      </c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</row>
    <row r="92" spans="1:78" s="64" customFormat="1" ht="37.5" customHeight="1" x14ac:dyDescent="0.25">
      <c r="A92" s="36" t="s">
        <v>2</v>
      </c>
      <c r="B92" s="37" t="s">
        <v>3</v>
      </c>
      <c r="C92" s="37">
        <v>1005001</v>
      </c>
      <c r="D92" s="45" t="s">
        <v>33</v>
      </c>
      <c r="E92" s="39" t="s">
        <v>5</v>
      </c>
      <c r="F92" s="40" t="s">
        <v>83</v>
      </c>
      <c r="G92" s="37">
        <v>2300000</v>
      </c>
      <c r="H92" s="39" t="s">
        <v>6</v>
      </c>
      <c r="I92" s="41" t="s">
        <v>201</v>
      </c>
      <c r="J92" s="45" t="s">
        <v>202</v>
      </c>
      <c r="K92" s="42">
        <v>130000000</v>
      </c>
      <c r="L92" s="42">
        <v>70000000</v>
      </c>
      <c r="M92" s="43">
        <v>0</v>
      </c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</row>
    <row r="93" spans="1:78" s="57" customFormat="1" ht="29.25" customHeight="1" x14ac:dyDescent="0.25">
      <c r="A93" s="36" t="s">
        <v>2</v>
      </c>
      <c r="B93" s="37" t="s">
        <v>3</v>
      </c>
      <c r="C93" s="37">
        <v>1005001</v>
      </c>
      <c r="D93" s="45" t="s">
        <v>33</v>
      </c>
      <c r="E93" s="39" t="s">
        <v>5</v>
      </c>
      <c r="F93" s="40" t="s">
        <v>83</v>
      </c>
      <c r="G93" s="37">
        <v>2300000</v>
      </c>
      <c r="H93" s="39" t="s">
        <v>6</v>
      </c>
      <c r="I93" s="41" t="s">
        <v>203</v>
      </c>
      <c r="J93" s="45" t="s">
        <v>204</v>
      </c>
      <c r="K93" s="42">
        <v>30000000</v>
      </c>
      <c r="L93" s="42">
        <v>30000000</v>
      </c>
      <c r="M93" s="43">
        <v>30000000</v>
      </c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</row>
    <row r="94" spans="1:78" s="64" customFormat="1" ht="37.5" customHeight="1" x14ac:dyDescent="0.25">
      <c r="A94" s="36" t="s">
        <v>2</v>
      </c>
      <c r="B94" s="37" t="s">
        <v>3</v>
      </c>
      <c r="C94" s="37">
        <v>1005001</v>
      </c>
      <c r="D94" s="45" t="s">
        <v>33</v>
      </c>
      <c r="E94" s="39" t="s">
        <v>5</v>
      </c>
      <c r="F94" s="40" t="s">
        <v>83</v>
      </c>
      <c r="G94" s="37">
        <v>2310000</v>
      </c>
      <c r="H94" s="39">
        <v>3535</v>
      </c>
      <c r="I94" s="41" t="s">
        <v>205</v>
      </c>
      <c r="J94" s="45" t="s">
        <v>206</v>
      </c>
      <c r="K94" s="42">
        <v>400000000</v>
      </c>
      <c r="L94" s="42">
        <v>400000000</v>
      </c>
      <c r="M94" s="43">
        <v>400000000</v>
      </c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</row>
    <row r="95" spans="1:78" s="35" customFormat="1" ht="42.75" customHeight="1" x14ac:dyDescent="0.25">
      <c r="A95" s="49"/>
      <c r="B95" s="49"/>
      <c r="C95" s="48"/>
      <c r="D95" s="49"/>
      <c r="E95" s="30"/>
      <c r="F95" s="30" t="s">
        <v>207</v>
      </c>
      <c r="G95" s="31"/>
      <c r="H95" s="31"/>
      <c r="I95" s="31"/>
      <c r="J95" s="32" t="s">
        <v>208</v>
      </c>
      <c r="K95" s="33">
        <f>SUM(K96:K102)</f>
        <v>387266000</v>
      </c>
      <c r="L95" s="33">
        <f t="shared" ref="L95:M95" si="6">SUM(L96:L102)</f>
        <v>216678000</v>
      </c>
      <c r="M95" s="33">
        <f t="shared" si="6"/>
        <v>216678000</v>
      </c>
      <c r="N95" s="57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</row>
    <row r="96" spans="1:78" s="57" customFormat="1" ht="47.25" x14ac:dyDescent="0.25">
      <c r="A96" s="36" t="s">
        <v>2</v>
      </c>
      <c r="B96" s="37" t="s">
        <v>3</v>
      </c>
      <c r="C96" s="37">
        <v>1005001</v>
      </c>
      <c r="D96" s="45" t="s">
        <v>33</v>
      </c>
      <c r="E96" s="39" t="s">
        <v>5</v>
      </c>
      <c r="F96" s="40" t="s">
        <v>207</v>
      </c>
      <c r="G96" s="37" t="s">
        <v>209</v>
      </c>
      <c r="H96" s="39" t="s">
        <v>6</v>
      </c>
      <c r="I96" s="41" t="s">
        <v>41</v>
      </c>
      <c r="J96" s="45" t="s">
        <v>210</v>
      </c>
      <c r="K96" s="58">
        <v>83977000</v>
      </c>
      <c r="L96" s="58">
        <v>4600000</v>
      </c>
      <c r="M96" s="59">
        <v>10100000</v>
      </c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</row>
    <row r="97" spans="1:78" s="57" customFormat="1" ht="32.25" customHeight="1" x14ac:dyDescent="0.25">
      <c r="A97" s="50" t="s">
        <v>2</v>
      </c>
      <c r="B97" s="51" t="s">
        <v>3</v>
      </c>
      <c r="C97" s="51">
        <v>1005039</v>
      </c>
      <c r="D97" s="45" t="s">
        <v>211</v>
      </c>
      <c r="E97" s="66" t="s">
        <v>5</v>
      </c>
      <c r="F97" s="67" t="s">
        <v>207</v>
      </c>
      <c r="G97" s="51" t="s">
        <v>209</v>
      </c>
      <c r="H97" s="66" t="s">
        <v>6</v>
      </c>
      <c r="I97" s="41" t="s">
        <v>41</v>
      </c>
      <c r="J97" s="45" t="s">
        <v>212</v>
      </c>
      <c r="K97" s="58">
        <v>3000000</v>
      </c>
      <c r="L97" s="58">
        <v>5500000</v>
      </c>
      <c r="M97" s="59">
        <v>0</v>
      </c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</row>
    <row r="98" spans="1:78" s="57" customFormat="1" ht="31.5" x14ac:dyDescent="0.25">
      <c r="A98" s="36" t="s">
        <v>2</v>
      </c>
      <c r="B98" s="37" t="s">
        <v>3</v>
      </c>
      <c r="C98" s="37">
        <v>1005112</v>
      </c>
      <c r="D98" s="45" t="s">
        <v>213</v>
      </c>
      <c r="E98" s="39" t="s">
        <v>5</v>
      </c>
      <c r="F98" s="40" t="s">
        <v>207</v>
      </c>
      <c r="G98" s="37" t="s">
        <v>209</v>
      </c>
      <c r="H98" s="39" t="s">
        <v>13</v>
      </c>
      <c r="I98" s="41" t="s">
        <v>214</v>
      </c>
      <c r="J98" s="45" t="s">
        <v>215</v>
      </c>
      <c r="K98" s="58">
        <v>10000000</v>
      </c>
      <c r="L98" s="58">
        <v>0</v>
      </c>
      <c r="M98" s="59">
        <v>0</v>
      </c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</row>
    <row r="99" spans="1:78" s="57" customFormat="1" ht="24.75" customHeight="1" x14ac:dyDescent="0.25">
      <c r="A99" s="36" t="s">
        <v>2</v>
      </c>
      <c r="B99" s="37" t="s">
        <v>3</v>
      </c>
      <c r="C99" s="51">
        <v>1005113</v>
      </c>
      <c r="D99" s="45" t="s">
        <v>216</v>
      </c>
      <c r="E99" s="39" t="s">
        <v>5</v>
      </c>
      <c r="F99" s="40" t="s">
        <v>207</v>
      </c>
      <c r="G99" s="37" t="s">
        <v>209</v>
      </c>
      <c r="H99" s="39" t="s">
        <v>14</v>
      </c>
      <c r="I99" s="41" t="s">
        <v>217</v>
      </c>
      <c r="J99" s="45" t="s">
        <v>218</v>
      </c>
      <c r="K99" s="58">
        <v>13000000</v>
      </c>
      <c r="L99" s="58">
        <v>0</v>
      </c>
      <c r="M99" s="59">
        <v>0</v>
      </c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</row>
    <row r="100" spans="1:78" s="57" customFormat="1" ht="31.5" x14ac:dyDescent="0.25">
      <c r="A100" s="36" t="s">
        <v>2</v>
      </c>
      <c r="B100" s="37" t="s">
        <v>3</v>
      </c>
      <c r="C100" s="37">
        <v>1005001</v>
      </c>
      <c r="D100" s="45" t="s">
        <v>33</v>
      </c>
      <c r="E100" s="39" t="s">
        <v>5</v>
      </c>
      <c r="F100" s="40" t="s">
        <v>207</v>
      </c>
      <c r="G100" s="37">
        <v>2310000</v>
      </c>
      <c r="H100" s="39" t="s">
        <v>6</v>
      </c>
      <c r="I100" s="41" t="s">
        <v>41</v>
      </c>
      <c r="J100" s="45" t="s">
        <v>219</v>
      </c>
      <c r="K100" s="58">
        <v>74000000</v>
      </c>
      <c r="L100" s="58">
        <v>0</v>
      </c>
      <c r="M100" s="59">
        <v>0</v>
      </c>
      <c r="N100" s="63"/>
      <c r="O100" s="63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</row>
    <row r="101" spans="1:78" s="57" customFormat="1" ht="31.5" x14ac:dyDescent="0.25">
      <c r="A101" s="36" t="s">
        <v>2</v>
      </c>
      <c r="B101" s="37" t="s">
        <v>3</v>
      </c>
      <c r="C101" s="37">
        <v>1005001</v>
      </c>
      <c r="D101" s="45" t="s">
        <v>33</v>
      </c>
      <c r="E101" s="39" t="s">
        <v>220</v>
      </c>
      <c r="F101" s="40" t="s">
        <v>207</v>
      </c>
      <c r="G101" s="37" t="s">
        <v>209</v>
      </c>
      <c r="H101" s="39" t="s">
        <v>6</v>
      </c>
      <c r="I101" s="41" t="s">
        <v>41</v>
      </c>
      <c r="J101" s="45" t="s">
        <v>221</v>
      </c>
      <c r="K101" s="58">
        <v>200000000</v>
      </c>
      <c r="L101" s="58">
        <v>200000000</v>
      </c>
      <c r="M101" s="59">
        <v>200000000</v>
      </c>
      <c r="N101" s="60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</row>
    <row r="102" spans="1:78" s="57" customFormat="1" ht="36" customHeight="1" x14ac:dyDescent="0.25">
      <c r="A102" s="36" t="s">
        <v>2</v>
      </c>
      <c r="B102" s="37" t="s">
        <v>3</v>
      </c>
      <c r="C102" s="37">
        <v>1005001</v>
      </c>
      <c r="D102" s="45" t="s">
        <v>33</v>
      </c>
      <c r="E102" s="39" t="s">
        <v>220</v>
      </c>
      <c r="F102" s="40" t="s">
        <v>207</v>
      </c>
      <c r="G102" s="37" t="s">
        <v>209</v>
      </c>
      <c r="H102" s="39" t="s">
        <v>6</v>
      </c>
      <c r="I102" s="41" t="s">
        <v>222</v>
      </c>
      <c r="J102" s="68" t="s">
        <v>223</v>
      </c>
      <c r="K102" s="58">
        <v>3289000</v>
      </c>
      <c r="L102" s="58">
        <v>6578000</v>
      </c>
      <c r="M102" s="59">
        <v>6578000</v>
      </c>
      <c r="N102" s="60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</row>
    <row r="103" spans="1:78" s="35" customFormat="1" ht="42.75" customHeight="1" x14ac:dyDescent="0.25">
      <c r="A103" s="49"/>
      <c r="B103" s="49"/>
      <c r="C103" s="48"/>
      <c r="D103" s="49"/>
      <c r="E103" s="30"/>
      <c r="F103" s="30" t="s">
        <v>207</v>
      </c>
      <c r="G103" s="31"/>
      <c r="H103" s="31"/>
      <c r="I103" s="31"/>
      <c r="J103" s="32" t="s">
        <v>224</v>
      </c>
      <c r="K103" s="33">
        <f>SUM(K104)</f>
        <v>21926000</v>
      </c>
      <c r="L103" s="33">
        <f t="shared" ref="L103:M103" si="7">SUM(L104)</f>
        <v>21926000</v>
      </c>
      <c r="M103" s="33">
        <f t="shared" si="7"/>
        <v>43852000</v>
      </c>
      <c r="N103" s="57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</row>
    <row r="104" spans="1:78" s="57" customFormat="1" ht="23.25" customHeight="1" x14ac:dyDescent="0.25">
      <c r="A104" s="36" t="s">
        <v>2</v>
      </c>
      <c r="B104" s="37" t="s">
        <v>3</v>
      </c>
      <c r="C104" s="37">
        <v>1005001</v>
      </c>
      <c r="D104" s="45" t="s">
        <v>33</v>
      </c>
      <c r="E104" s="39" t="s">
        <v>54</v>
      </c>
      <c r="F104" s="40" t="s">
        <v>207</v>
      </c>
      <c r="G104" s="37" t="s">
        <v>209</v>
      </c>
      <c r="H104" s="39" t="s">
        <v>6</v>
      </c>
      <c r="I104" s="41" t="s">
        <v>222</v>
      </c>
      <c r="J104" s="68" t="s">
        <v>225</v>
      </c>
      <c r="K104" s="58">
        <v>21926000</v>
      </c>
      <c r="L104" s="58">
        <v>21926000</v>
      </c>
      <c r="M104" s="59">
        <v>43852000</v>
      </c>
      <c r="N104" s="63"/>
      <c r="O104" s="63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</row>
    <row r="105" spans="1:78" s="35" customFormat="1" ht="25.5" customHeight="1" x14ac:dyDescent="0.25">
      <c r="A105" s="56"/>
      <c r="B105" s="48"/>
      <c r="C105" s="48"/>
      <c r="D105" s="49"/>
      <c r="E105" s="30"/>
      <c r="F105" s="30" t="s">
        <v>226</v>
      </c>
      <c r="G105" s="31"/>
      <c r="H105" s="31"/>
      <c r="I105" s="31"/>
      <c r="J105" s="32" t="s">
        <v>227</v>
      </c>
      <c r="K105" s="33">
        <f>SUM(K106:K118)</f>
        <v>20000000</v>
      </c>
      <c r="L105" s="33">
        <f t="shared" ref="L105:M105" si="8">SUM(L106:L118)</f>
        <v>20000000</v>
      </c>
      <c r="M105" s="34">
        <f t="shared" si="8"/>
        <v>20000000</v>
      </c>
      <c r="N105" s="57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</row>
    <row r="106" spans="1:78" s="57" customFormat="1" ht="24" customHeight="1" x14ac:dyDescent="0.25">
      <c r="A106" s="36" t="s">
        <v>2</v>
      </c>
      <c r="B106" s="37" t="s">
        <v>3</v>
      </c>
      <c r="C106" s="37">
        <v>1005112</v>
      </c>
      <c r="D106" s="45" t="s">
        <v>213</v>
      </c>
      <c r="E106" s="39" t="s">
        <v>5</v>
      </c>
      <c r="F106" s="40" t="s">
        <v>226</v>
      </c>
      <c r="G106" s="37" t="s">
        <v>209</v>
      </c>
      <c r="H106" s="39" t="s">
        <v>13</v>
      </c>
      <c r="I106" s="41" t="s">
        <v>228</v>
      </c>
      <c r="J106" s="45" t="s">
        <v>229</v>
      </c>
      <c r="K106" s="58">
        <v>1200000</v>
      </c>
      <c r="L106" s="58">
        <v>2700000</v>
      </c>
      <c r="M106" s="59">
        <v>0</v>
      </c>
      <c r="N106" s="60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</row>
    <row r="107" spans="1:78" s="57" customFormat="1" ht="24" customHeight="1" x14ac:dyDescent="0.25">
      <c r="A107" s="50" t="s">
        <v>2</v>
      </c>
      <c r="B107" s="51" t="s">
        <v>3</v>
      </c>
      <c r="C107" s="51">
        <v>1005113</v>
      </c>
      <c r="D107" s="45" t="s">
        <v>216</v>
      </c>
      <c r="E107" s="66" t="s">
        <v>5</v>
      </c>
      <c r="F107" s="67" t="s">
        <v>226</v>
      </c>
      <c r="G107" s="51" t="s">
        <v>209</v>
      </c>
      <c r="H107" s="66" t="s">
        <v>14</v>
      </c>
      <c r="I107" s="41" t="s">
        <v>230</v>
      </c>
      <c r="J107" s="45" t="s">
        <v>231</v>
      </c>
      <c r="K107" s="58">
        <v>6500000</v>
      </c>
      <c r="L107" s="58">
        <v>0</v>
      </c>
      <c r="M107" s="59">
        <v>0</v>
      </c>
      <c r="N107" s="60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</row>
    <row r="108" spans="1:78" s="57" customFormat="1" ht="24" customHeight="1" x14ac:dyDescent="0.25">
      <c r="A108" s="50" t="s">
        <v>2</v>
      </c>
      <c r="B108" s="51" t="s">
        <v>3</v>
      </c>
      <c r="C108" s="51" t="s">
        <v>15</v>
      </c>
      <c r="D108" s="45" t="s">
        <v>232</v>
      </c>
      <c r="E108" s="66" t="s">
        <v>5</v>
      </c>
      <c r="F108" s="67" t="s">
        <v>226</v>
      </c>
      <c r="G108" s="51" t="s">
        <v>209</v>
      </c>
      <c r="H108" s="66" t="s">
        <v>8</v>
      </c>
      <c r="I108" s="41" t="s">
        <v>233</v>
      </c>
      <c r="J108" s="69" t="s">
        <v>234</v>
      </c>
      <c r="K108" s="58">
        <v>4500000</v>
      </c>
      <c r="L108" s="58">
        <v>5000000</v>
      </c>
      <c r="M108" s="59">
        <v>0</v>
      </c>
      <c r="N108" s="60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</row>
    <row r="109" spans="1:78" s="57" customFormat="1" ht="24" customHeight="1" x14ac:dyDescent="0.25">
      <c r="A109" s="50" t="s">
        <v>2</v>
      </c>
      <c r="B109" s="51" t="s">
        <v>3</v>
      </c>
      <c r="C109" s="51">
        <v>1005115</v>
      </c>
      <c r="D109" s="45" t="s">
        <v>235</v>
      </c>
      <c r="E109" s="66" t="s">
        <v>5</v>
      </c>
      <c r="F109" s="67" t="s">
        <v>226</v>
      </c>
      <c r="G109" s="51" t="s">
        <v>209</v>
      </c>
      <c r="H109" s="66" t="s">
        <v>9</v>
      </c>
      <c r="I109" s="41" t="s">
        <v>236</v>
      </c>
      <c r="J109" s="69" t="s">
        <v>237</v>
      </c>
      <c r="K109" s="58">
        <v>2500000</v>
      </c>
      <c r="L109" s="58">
        <v>0</v>
      </c>
      <c r="M109" s="59">
        <v>0</v>
      </c>
      <c r="N109" s="60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</row>
    <row r="110" spans="1:78" s="57" customFormat="1" ht="24" customHeight="1" x14ac:dyDescent="0.25">
      <c r="A110" s="50" t="s">
        <v>2</v>
      </c>
      <c r="B110" s="51" t="s">
        <v>3</v>
      </c>
      <c r="C110" s="51">
        <v>1005116</v>
      </c>
      <c r="D110" s="45" t="s">
        <v>238</v>
      </c>
      <c r="E110" s="66" t="s">
        <v>5</v>
      </c>
      <c r="F110" s="67" t="s">
        <v>226</v>
      </c>
      <c r="G110" s="51" t="s">
        <v>209</v>
      </c>
      <c r="H110" s="66" t="s">
        <v>7</v>
      </c>
      <c r="I110" s="41" t="s">
        <v>239</v>
      </c>
      <c r="J110" s="69" t="s">
        <v>240</v>
      </c>
      <c r="K110" s="58">
        <v>1600000</v>
      </c>
      <c r="L110" s="58">
        <v>1400000</v>
      </c>
      <c r="M110" s="59">
        <v>0</v>
      </c>
      <c r="N110" s="60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</row>
    <row r="111" spans="1:78" s="57" customFormat="1" ht="31.5" x14ac:dyDescent="0.25">
      <c r="A111" s="36" t="s">
        <v>2</v>
      </c>
      <c r="B111" s="37" t="s">
        <v>3</v>
      </c>
      <c r="C111" s="37">
        <v>1005142</v>
      </c>
      <c r="D111" s="45" t="s">
        <v>241</v>
      </c>
      <c r="E111" s="39" t="s">
        <v>5</v>
      </c>
      <c r="F111" s="40" t="s">
        <v>226</v>
      </c>
      <c r="G111" s="37" t="s">
        <v>209</v>
      </c>
      <c r="H111" s="39" t="s">
        <v>9</v>
      </c>
      <c r="I111" s="41" t="s">
        <v>242</v>
      </c>
      <c r="J111" s="45" t="s">
        <v>243</v>
      </c>
      <c r="K111" s="58">
        <v>1000000</v>
      </c>
      <c r="L111" s="58">
        <v>1000000</v>
      </c>
      <c r="M111" s="59">
        <v>0</v>
      </c>
      <c r="N111" s="60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</row>
    <row r="112" spans="1:78" s="57" customFormat="1" ht="47.25" x14ac:dyDescent="0.25">
      <c r="A112" s="36" t="s">
        <v>2</v>
      </c>
      <c r="B112" s="37" t="s">
        <v>3</v>
      </c>
      <c r="C112" s="37">
        <v>1005140</v>
      </c>
      <c r="D112" s="45" t="s">
        <v>244</v>
      </c>
      <c r="E112" s="39" t="s">
        <v>5</v>
      </c>
      <c r="F112" s="40" t="s">
        <v>226</v>
      </c>
      <c r="G112" s="37" t="s">
        <v>209</v>
      </c>
      <c r="H112" s="39" t="s">
        <v>7</v>
      </c>
      <c r="I112" s="41" t="s">
        <v>245</v>
      </c>
      <c r="J112" s="45" t="s">
        <v>246</v>
      </c>
      <c r="K112" s="58">
        <v>1000000</v>
      </c>
      <c r="L112" s="58">
        <v>0</v>
      </c>
      <c r="M112" s="59">
        <v>0</v>
      </c>
      <c r="N112" s="60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</row>
    <row r="113" spans="1:79" s="57" customFormat="1" ht="31.5" x14ac:dyDescent="0.25">
      <c r="A113" s="36" t="s">
        <v>2</v>
      </c>
      <c r="B113" s="37" t="s">
        <v>3</v>
      </c>
      <c r="C113" s="37">
        <v>1005139</v>
      </c>
      <c r="D113" s="45" t="s">
        <v>247</v>
      </c>
      <c r="E113" s="39" t="s">
        <v>5</v>
      </c>
      <c r="F113" s="40" t="s">
        <v>226</v>
      </c>
      <c r="G113" s="37" t="s">
        <v>209</v>
      </c>
      <c r="H113" s="39" t="s">
        <v>6</v>
      </c>
      <c r="I113" s="41" t="s">
        <v>248</v>
      </c>
      <c r="J113" s="45" t="s">
        <v>249</v>
      </c>
      <c r="K113" s="58">
        <v>1000000</v>
      </c>
      <c r="L113" s="58">
        <v>1000000</v>
      </c>
      <c r="M113" s="59">
        <v>1000000</v>
      </c>
      <c r="N113" s="60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</row>
    <row r="114" spans="1:79" s="57" customFormat="1" ht="47.25" x14ac:dyDescent="0.25">
      <c r="A114" s="36" t="s">
        <v>2</v>
      </c>
      <c r="B114" s="37" t="s">
        <v>3</v>
      </c>
      <c r="C114" s="37">
        <v>1005141</v>
      </c>
      <c r="D114" s="45" t="s">
        <v>250</v>
      </c>
      <c r="E114" s="39" t="s">
        <v>5</v>
      </c>
      <c r="F114" s="40" t="s">
        <v>226</v>
      </c>
      <c r="G114" s="37" t="s">
        <v>209</v>
      </c>
      <c r="H114" s="39" t="s">
        <v>8</v>
      </c>
      <c r="I114" s="41" t="s">
        <v>251</v>
      </c>
      <c r="J114" s="45" t="s">
        <v>252</v>
      </c>
      <c r="K114" s="58">
        <v>300000</v>
      </c>
      <c r="L114" s="58">
        <v>500000</v>
      </c>
      <c r="M114" s="59">
        <v>500000</v>
      </c>
      <c r="N114" s="60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</row>
    <row r="115" spans="1:79" s="57" customFormat="1" ht="47.25" x14ac:dyDescent="0.25">
      <c r="A115" s="36" t="s">
        <v>2</v>
      </c>
      <c r="B115" s="37" t="s">
        <v>3</v>
      </c>
      <c r="C115" s="37">
        <v>1005141</v>
      </c>
      <c r="D115" s="45" t="s">
        <v>250</v>
      </c>
      <c r="E115" s="39" t="s">
        <v>5</v>
      </c>
      <c r="F115" s="40" t="s">
        <v>226</v>
      </c>
      <c r="G115" s="37" t="s">
        <v>209</v>
      </c>
      <c r="H115" s="39" t="s">
        <v>8</v>
      </c>
      <c r="I115" s="41" t="s">
        <v>253</v>
      </c>
      <c r="J115" s="69" t="s">
        <v>254</v>
      </c>
      <c r="K115" s="58">
        <v>400000</v>
      </c>
      <c r="L115" s="58">
        <v>400000</v>
      </c>
      <c r="M115" s="59">
        <v>0</v>
      </c>
      <c r="N115" s="60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</row>
    <row r="116" spans="1:79" s="57" customFormat="1" ht="27" customHeight="1" x14ac:dyDescent="0.25">
      <c r="A116" s="50" t="s">
        <v>2</v>
      </c>
      <c r="B116" s="51" t="s">
        <v>3</v>
      </c>
      <c r="C116" s="51">
        <v>1005113</v>
      </c>
      <c r="D116" s="45" t="s">
        <v>216</v>
      </c>
      <c r="E116" s="66" t="s">
        <v>5</v>
      </c>
      <c r="F116" s="67" t="s">
        <v>226</v>
      </c>
      <c r="G116" s="51" t="s">
        <v>209</v>
      </c>
      <c r="H116" s="66" t="s">
        <v>14</v>
      </c>
      <c r="I116" s="41" t="s">
        <v>255</v>
      </c>
      <c r="J116" s="45" t="s">
        <v>256</v>
      </c>
      <c r="K116" s="58">
        <v>0</v>
      </c>
      <c r="L116" s="58">
        <v>5500000</v>
      </c>
      <c r="M116" s="59">
        <v>18500000</v>
      </c>
      <c r="N116" s="60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</row>
    <row r="117" spans="1:79" s="57" customFormat="1" ht="27" customHeight="1" x14ac:dyDescent="0.25">
      <c r="A117" s="50" t="s">
        <v>2</v>
      </c>
      <c r="B117" s="51" t="s">
        <v>3</v>
      </c>
      <c r="C117" s="51">
        <v>1005115</v>
      </c>
      <c r="D117" s="45" t="s">
        <v>235</v>
      </c>
      <c r="E117" s="66" t="s">
        <v>5</v>
      </c>
      <c r="F117" s="67" t="s">
        <v>226</v>
      </c>
      <c r="G117" s="51" t="s">
        <v>209</v>
      </c>
      <c r="H117" s="66" t="s">
        <v>9</v>
      </c>
      <c r="I117" s="41" t="s">
        <v>257</v>
      </c>
      <c r="J117" s="45" t="s">
        <v>258</v>
      </c>
      <c r="K117" s="58">
        <v>0</v>
      </c>
      <c r="L117" s="58">
        <v>1000000</v>
      </c>
      <c r="M117" s="59">
        <v>0</v>
      </c>
      <c r="N117" s="60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</row>
    <row r="118" spans="1:79" s="57" customFormat="1" ht="27" customHeight="1" thickBot="1" x14ac:dyDescent="0.3">
      <c r="A118" s="70" t="s">
        <v>2</v>
      </c>
      <c r="B118" s="71" t="s">
        <v>3</v>
      </c>
      <c r="C118" s="71">
        <v>1005115</v>
      </c>
      <c r="D118" s="72" t="s">
        <v>235</v>
      </c>
      <c r="E118" s="73" t="s">
        <v>5</v>
      </c>
      <c r="F118" s="74" t="s">
        <v>226</v>
      </c>
      <c r="G118" s="71" t="s">
        <v>209</v>
      </c>
      <c r="H118" s="73" t="s">
        <v>9</v>
      </c>
      <c r="I118" s="75" t="s">
        <v>259</v>
      </c>
      <c r="J118" s="72" t="s">
        <v>260</v>
      </c>
      <c r="K118" s="76">
        <v>0</v>
      </c>
      <c r="L118" s="76">
        <v>1500000</v>
      </c>
      <c r="M118" s="77">
        <v>0</v>
      </c>
      <c r="N118" s="60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</row>
    <row r="119" spans="1:79" ht="15.75" x14ac:dyDescent="0.25">
      <c r="A119" s="78"/>
      <c r="D119" s="78"/>
      <c r="E119" s="79"/>
      <c r="F119" s="78"/>
      <c r="G119" s="79"/>
      <c r="H119" s="78"/>
      <c r="I119" s="79"/>
      <c r="J119" s="78"/>
      <c r="K119" s="78"/>
      <c r="L119" s="78"/>
      <c r="M119" s="78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</row>
    <row r="120" spans="1:79" ht="15.75" x14ac:dyDescent="0.25">
      <c r="A120" s="78"/>
      <c r="D120" s="78"/>
      <c r="E120" s="79"/>
      <c r="F120" s="78"/>
      <c r="G120" s="79"/>
      <c r="H120" s="78"/>
      <c r="I120" s="79"/>
      <c r="J120" s="78"/>
      <c r="K120" s="78"/>
      <c r="L120" s="78"/>
      <c r="M120" s="78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</row>
    <row r="121" spans="1:79" ht="15.75" x14ac:dyDescent="0.25">
      <c r="A121" s="78"/>
      <c r="D121" s="78"/>
      <c r="E121" s="79"/>
      <c r="F121" s="78"/>
      <c r="G121" s="79"/>
      <c r="H121" s="78"/>
      <c r="I121" s="79"/>
      <c r="J121" s="78"/>
      <c r="K121" s="78"/>
      <c r="L121" s="78"/>
      <c r="M121" s="78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</row>
    <row r="122" spans="1:79" ht="18.75" x14ac:dyDescent="0.3">
      <c r="A122" s="78"/>
      <c r="D122" s="81"/>
      <c r="E122" s="81"/>
      <c r="F122" s="81"/>
      <c r="G122" s="81"/>
      <c r="H122" s="82"/>
      <c r="I122" s="81"/>
      <c r="J122" s="83" t="s">
        <v>261</v>
      </c>
      <c r="K122" s="84"/>
      <c r="L122" s="85"/>
      <c r="M122" s="78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</row>
    <row r="123" spans="1:79" ht="18.75" x14ac:dyDescent="0.25">
      <c r="A123" s="78"/>
      <c r="D123" s="86"/>
      <c r="E123" s="81"/>
      <c r="F123" s="81"/>
      <c r="G123" s="81"/>
      <c r="H123" s="82"/>
      <c r="I123" s="81"/>
      <c r="J123" s="84"/>
      <c r="K123" s="84"/>
      <c r="L123" s="87"/>
      <c r="M123" s="78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</row>
    <row r="124" spans="1:79" ht="18.75" x14ac:dyDescent="0.25">
      <c r="A124" s="78"/>
      <c r="D124" s="81"/>
      <c r="E124" s="81"/>
      <c r="F124" s="81"/>
      <c r="G124" s="81"/>
      <c r="H124" s="82"/>
      <c r="I124" s="81"/>
      <c r="J124" s="88" t="s">
        <v>262</v>
      </c>
      <c r="K124" s="84"/>
      <c r="L124" s="85"/>
      <c r="M124" s="78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/>
      <c r="BY124" s="80"/>
      <c r="BZ124" s="80"/>
      <c r="CA124" s="80"/>
    </row>
    <row r="125" spans="1:79" ht="15.75" x14ac:dyDescent="0.25">
      <c r="A125" s="78"/>
      <c r="D125" s="81"/>
      <c r="E125" s="81"/>
      <c r="F125" s="81"/>
      <c r="G125" s="81"/>
      <c r="H125" s="82"/>
      <c r="I125" s="81"/>
      <c r="J125" s="81"/>
      <c r="K125" s="81"/>
      <c r="L125" s="85"/>
      <c r="M125" s="78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  <c r="BV125" s="80"/>
      <c r="BW125" s="80"/>
      <c r="BX125" s="80"/>
      <c r="BY125" s="80"/>
      <c r="BZ125" s="80"/>
      <c r="CA125" s="80"/>
    </row>
    <row r="126" spans="1:79" ht="15.75" x14ac:dyDescent="0.25">
      <c r="A126" s="78"/>
      <c r="D126" s="81"/>
      <c r="E126" s="81"/>
      <c r="F126" s="81"/>
      <c r="G126" s="81"/>
      <c r="H126" s="82"/>
      <c r="I126" s="81"/>
      <c r="J126" s="81"/>
      <c r="K126" s="81"/>
      <c r="L126" s="85"/>
      <c r="M126" s="78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</row>
    <row r="127" spans="1:79" ht="15.75" x14ac:dyDescent="0.25">
      <c r="A127" s="78"/>
      <c r="D127" s="81"/>
      <c r="E127" s="79"/>
      <c r="F127" s="78"/>
      <c r="G127" s="79"/>
      <c r="H127" s="78"/>
      <c r="I127" s="79"/>
      <c r="J127" s="78"/>
      <c r="K127" s="78"/>
      <c r="L127" s="78"/>
      <c r="M127" s="78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</row>
    <row r="128" spans="1:79" ht="15.75" x14ac:dyDescent="0.25">
      <c r="A128" s="78"/>
      <c r="D128" s="81"/>
      <c r="E128" s="79"/>
      <c r="F128" s="78"/>
      <c r="G128" s="79"/>
      <c r="H128" s="78"/>
      <c r="I128" s="79"/>
      <c r="J128" s="78"/>
      <c r="K128" s="78"/>
      <c r="L128" s="78"/>
      <c r="M128" s="78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</row>
    <row r="129" spans="1:79" ht="15.75" x14ac:dyDescent="0.25">
      <c r="A129" s="78"/>
      <c r="D129" s="81"/>
      <c r="E129" s="79"/>
      <c r="F129" s="78"/>
      <c r="G129" s="79"/>
      <c r="H129" s="78"/>
      <c r="I129" s="79"/>
      <c r="J129" s="78"/>
      <c r="K129" s="78"/>
      <c r="L129" s="78"/>
      <c r="M129" s="78" t="s">
        <v>0</v>
      </c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</row>
    <row r="130" spans="1:79" ht="15.75" x14ac:dyDescent="0.25">
      <c r="A130" s="78"/>
      <c r="D130" s="78"/>
      <c r="E130" s="79"/>
      <c r="F130" s="78"/>
      <c r="G130" s="79"/>
      <c r="H130" s="78"/>
      <c r="I130" s="79"/>
      <c r="J130" s="78"/>
      <c r="K130" s="78"/>
      <c r="L130" s="78"/>
      <c r="M130" s="78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</row>
    <row r="131" spans="1:79" ht="15.75" x14ac:dyDescent="0.25">
      <c r="A131" s="78"/>
      <c r="D131" s="78"/>
      <c r="E131" s="79"/>
      <c r="F131" s="78"/>
      <c r="G131" s="79"/>
      <c r="H131" s="78"/>
      <c r="I131" s="79"/>
      <c r="J131" s="78"/>
      <c r="K131" s="78"/>
      <c r="L131" s="78"/>
      <c r="M131" s="78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</row>
    <row r="132" spans="1:79" ht="15.75" x14ac:dyDescent="0.25">
      <c r="A132" s="78"/>
      <c r="D132" s="78"/>
      <c r="E132" s="79"/>
      <c r="F132" s="78"/>
      <c r="G132" s="79"/>
      <c r="H132" s="78"/>
      <c r="I132" s="79"/>
      <c r="J132" s="78"/>
      <c r="K132" s="78"/>
      <c r="L132" s="78"/>
      <c r="M132" s="78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</row>
    <row r="133" spans="1:79" ht="15.75" x14ac:dyDescent="0.25">
      <c r="A133" s="78"/>
      <c r="D133" s="78"/>
      <c r="E133" s="79"/>
      <c r="F133" s="78"/>
      <c r="G133" s="79"/>
      <c r="H133" s="78"/>
      <c r="I133" s="79"/>
      <c r="J133" s="78"/>
      <c r="K133" s="78"/>
      <c r="L133" s="78"/>
      <c r="M133" s="78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</row>
    <row r="134" spans="1:79" ht="15.75" x14ac:dyDescent="0.25">
      <c r="A134" s="78"/>
      <c r="D134" s="78"/>
      <c r="E134" s="79"/>
      <c r="F134" s="78"/>
      <c r="G134" s="79"/>
      <c r="H134" s="78"/>
      <c r="I134" s="79"/>
      <c r="J134" s="78"/>
      <c r="K134" s="78"/>
      <c r="L134" s="78"/>
      <c r="M134" s="78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</row>
    <row r="135" spans="1:79" ht="15.75" x14ac:dyDescent="0.25">
      <c r="A135" s="78"/>
      <c r="D135" s="78"/>
      <c r="E135" s="79"/>
      <c r="F135" s="78"/>
      <c r="G135" s="79"/>
      <c r="H135" s="78"/>
      <c r="I135" s="79"/>
      <c r="J135" s="78"/>
      <c r="K135" s="78"/>
      <c r="L135" s="78"/>
      <c r="M135" s="78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</row>
    <row r="136" spans="1:79" ht="15.75" x14ac:dyDescent="0.25">
      <c r="A136" s="78"/>
      <c r="D136" s="78"/>
      <c r="E136" s="79"/>
      <c r="F136" s="78"/>
      <c r="G136" s="79"/>
      <c r="H136" s="78"/>
      <c r="I136" s="79"/>
      <c r="J136" s="78"/>
      <c r="K136" s="78"/>
      <c r="L136" s="78"/>
      <c r="M136" s="78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</row>
    <row r="137" spans="1:79" ht="15.75" x14ac:dyDescent="0.25">
      <c r="A137" s="78"/>
      <c r="D137" s="78"/>
      <c r="E137" s="79"/>
      <c r="F137" s="78"/>
      <c r="G137" s="79"/>
      <c r="H137" s="78"/>
      <c r="I137" s="79"/>
      <c r="J137" s="78"/>
      <c r="K137" s="78"/>
      <c r="L137" s="78"/>
      <c r="M137" s="78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</row>
    <row r="138" spans="1:79" ht="15.75" x14ac:dyDescent="0.25">
      <c r="A138" s="78"/>
      <c r="D138" s="78"/>
      <c r="E138" s="79"/>
      <c r="F138" s="78"/>
      <c r="G138" s="79"/>
      <c r="H138" s="78"/>
      <c r="I138" s="79"/>
      <c r="J138" s="78"/>
      <c r="K138" s="78"/>
      <c r="L138" s="78"/>
      <c r="M138" s="78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</row>
    <row r="139" spans="1:79" ht="15.75" x14ac:dyDescent="0.25">
      <c r="A139" s="78"/>
      <c r="D139" s="78"/>
      <c r="E139" s="79"/>
      <c r="F139" s="78"/>
      <c r="G139" s="79"/>
      <c r="H139" s="78"/>
      <c r="I139" s="79"/>
      <c r="J139" s="78"/>
      <c r="K139" s="78"/>
      <c r="L139" s="78"/>
      <c r="M139" s="78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</row>
    <row r="140" spans="1:79" ht="15.75" x14ac:dyDescent="0.25">
      <c r="A140" s="78"/>
      <c r="D140" s="78"/>
      <c r="E140" s="79"/>
      <c r="F140" s="78"/>
      <c r="G140" s="79"/>
      <c r="H140" s="78"/>
      <c r="I140" s="79"/>
      <c r="J140" s="78"/>
      <c r="K140" s="78"/>
      <c r="L140" s="78"/>
      <c r="M140" s="78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  <c r="BV140" s="80"/>
      <c r="BW140" s="80"/>
      <c r="BX140" s="80"/>
      <c r="BY140" s="80"/>
      <c r="BZ140" s="80"/>
    </row>
    <row r="141" spans="1:79" ht="15.75" x14ac:dyDescent="0.25">
      <c r="A141" s="78"/>
      <c r="D141" s="78"/>
      <c r="E141" s="79"/>
      <c r="F141" s="78"/>
      <c r="G141" s="79"/>
      <c r="H141" s="78"/>
      <c r="I141" s="79"/>
      <c r="J141" s="78"/>
      <c r="K141" s="78"/>
      <c r="L141" s="78"/>
      <c r="M141" s="78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  <c r="BV141" s="80"/>
      <c r="BW141" s="80"/>
      <c r="BX141" s="80"/>
      <c r="BY141" s="80"/>
      <c r="BZ141" s="80"/>
    </row>
    <row r="142" spans="1:79" ht="15.75" x14ac:dyDescent="0.25">
      <c r="A142" s="78"/>
      <c r="D142" s="78"/>
      <c r="E142" s="79"/>
      <c r="F142" s="78"/>
      <c r="G142" s="79"/>
      <c r="H142" s="78"/>
      <c r="I142" s="79"/>
      <c r="J142" s="78"/>
      <c r="K142" s="78"/>
      <c r="L142" s="78"/>
      <c r="M142" s="78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80"/>
      <c r="BX142" s="80"/>
      <c r="BY142" s="80"/>
      <c r="BZ142" s="80"/>
    </row>
    <row r="143" spans="1:79" ht="15.75" x14ac:dyDescent="0.25">
      <c r="A143" s="78"/>
      <c r="D143" s="78"/>
      <c r="E143" s="79"/>
      <c r="F143" s="78"/>
      <c r="G143" s="79"/>
      <c r="H143" s="78"/>
      <c r="I143" s="79"/>
      <c r="J143" s="78"/>
      <c r="K143" s="78"/>
      <c r="L143" s="78"/>
      <c r="M143" s="78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  <c r="BV143" s="80"/>
      <c r="BW143" s="80"/>
      <c r="BX143" s="80"/>
      <c r="BY143" s="80"/>
      <c r="BZ143" s="80"/>
    </row>
    <row r="144" spans="1:79" ht="15.75" x14ac:dyDescent="0.25">
      <c r="A144" s="78"/>
      <c r="D144" s="78"/>
      <c r="E144" s="79"/>
      <c r="F144" s="78"/>
      <c r="G144" s="79"/>
      <c r="H144" s="78"/>
      <c r="I144" s="79"/>
      <c r="J144" s="78"/>
      <c r="K144" s="78"/>
      <c r="L144" s="78"/>
      <c r="M144" s="78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</row>
    <row r="145" spans="1:78" ht="15.75" x14ac:dyDescent="0.25">
      <c r="A145" s="78"/>
      <c r="D145" s="78"/>
      <c r="E145" s="79"/>
      <c r="F145" s="78"/>
      <c r="G145" s="79"/>
      <c r="H145" s="78"/>
      <c r="I145" s="79"/>
      <c r="J145" s="78"/>
      <c r="K145" s="78"/>
      <c r="L145" s="78"/>
      <c r="M145" s="78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</row>
    <row r="146" spans="1:78" ht="15.75" x14ac:dyDescent="0.25">
      <c r="A146" s="78"/>
      <c r="D146" s="78"/>
      <c r="E146" s="79"/>
      <c r="F146" s="78"/>
      <c r="G146" s="79"/>
      <c r="H146" s="78"/>
      <c r="I146" s="79"/>
      <c r="J146" s="78"/>
      <c r="K146" s="78"/>
      <c r="L146" s="78"/>
      <c r="M146" s="78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</row>
    <row r="147" spans="1:78" ht="15.75" x14ac:dyDescent="0.25">
      <c r="A147" s="78"/>
      <c r="D147" s="78"/>
      <c r="E147" s="79"/>
      <c r="F147" s="78"/>
      <c r="G147" s="79"/>
      <c r="H147" s="78"/>
      <c r="I147" s="79"/>
      <c r="J147" s="78"/>
      <c r="K147" s="78"/>
      <c r="L147" s="78"/>
      <c r="M147" s="78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  <c r="BV147" s="80"/>
      <c r="BW147" s="80"/>
      <c r="BX147" s="80"/>
      <c r="BY147" s="80"/>
      <c r="BZ147" s="80"/>
    </row>
    <row r="148" spans="1:78" ht="15.75" x14ac:dyDescent="0.25">
      <c r="A148" s="78"/>
      <c r="D148" s="78"/>
      <c r="E148" s="79"/>
      <c r="F148" s="78"/>
      <c r="G148" s="79"/>
      <c r="H148" s="78"/>
      <c r="I148" s="79"/>
      <c r="J148" s="78"/>
      <c r="K148" s="78"/>
      <c r="L148" s="78"/>
      <c r="M148" s="78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  <c r="BV148" s="80"/>
      <c r="BW148" s="80"/>
      <c r="BX148" s="80"/>
      <c r="BY148" s="80"/>
      <c r="BZ148" s="80"/>
    </row>
    <row r="149" spans="1:78" ht="15.75" x14ac:dyDescent="0.25">
      <c r="A149" s="78"/>
      <c r="D149" s="78"/>
      <c r="E149" s="79"/>
      <c r="F149" s="78"/>
      <c r="G149" s="79"/>
      <c r="H149" s="78"/>
      <c r="I149" s="79"/>
      <c r="J149" s="78"/>
      <c r="K149" s="78"/>
      <c r="L149" s="78"/>
      <c r="M149" s="78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  <c r="BV149" s="80"/>
      <c r="BW149" s="80"/>
      <c r="BX149" s="80"/>
      <c r="BY149" s="80"/>
      <c r="BZ149" s="80"/>
    </row>
    <row r="150" spans="1:78" ht="15.75" x14ac:dyDescent="0.25">
      <c r="A150" s="78"/>
      <c r="D150" s="78"/>
      <c r="E150" s="79"/>
      <c r="F150" s="78"/>
      <c r="G150" s="79"/>
      <c r="H150" s="78"/>
      <c r="I150" s="79"/>
      <c r="J150" s="78"/>
      <c r="K150" s="78"/>
      <c r="L150" s="78"/>
      <c r="M150" s="78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80"/>
      <c r="BQ150" s="80"/>
      <c r="BR150" s="80"/>
      <c r="BS150" s="80"/>
      <c r="BT150" s="80"/>
      <c r="BU150" s="80"/>
      <c r="BV150" s="80"/>
      <c r="BW150" s="80"/>
      <c r="BX150" s="80"/>
      <c r="BY150" s="80"/>
      <c r="BZ150" s="80"/>
    </row>
    <row r="151" spans="1:78" ht="15.75" x14ac:dyDescent="0.25">
      <c r="A151" s="78"/>
      <c r="D151" s="78"/>
      <c r="E151" s="79"/>
      <c r="F151" s="78"/>
      <c r="G151" s="79"/>
      <c r="H151" s="78"/>
      <c r="I151" s="79"/>
      <c r="J151" s="78"/>
      <c r="K151" s="78"/>
      <c r="L151" s="78"/>
      <c r="M151" s="78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  <c r="BV151" s="80"/>
      <c r="BW151" s="80"/>
      <c r="BX151" s="80"/>
      <c r="BY151" s="80"/>
      <c r="BZ151" s="80"/>
    </row>
    <row r="152" spans="1:78" ht="15.75" x14ac:dyDescent="0.25">
      <c r="A152" s="78"/>
      <c r="D152" s="78"/>
      <c r="E152" s="79"/>
      <c r="F152" s="78"/>
      <c r="G152" s="79"/>
      <c r="H152" s="78"/>
      <c r="I152" s="79"/>
      <c r="J152" s="78"/>
      <c r="K152" s="78"/>
      <c r="L152" s="78"/>
      <c r="M152" s="78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80"/>
      <c r="BQ152" s="80"/>
      <c r="BR152" s="80"/>
      <c r="BS152" s="80"/>
      <c r="BT152" s="80"/>
      <c r="BU152" s="80"/>
      <c r="BV152" s="80"/>
      <c r="BW152" s="80"/>
      <c r="BX152" s="80"/>
      <c r="BY152" s="80"/>
      <c r="BZ152" s="80"/>
    </row>
    <row r="153" spans="1:78" ht="15.75" x14ac:dyDescent="0.25">
      <c r="A153" s="78"/>
      <c r="D153" s="78"/>
      <c r="E153" s="79"/>
      <c r="F153" s="78"/>
      <c r="G153" s="79"/>
      <c r="H153" s="78"/>
      <c r="I153" s="79"/>
      <c r="J153" s="78"/>
      <c r="K153" s="78"/>
      <c r="L153" s="78"/>
      <c r="M153" s="78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  <c r="BV153" s="80"/>
      <c r="BW153" s="80"/>
      <c r="BX153" s="80"/>
      <c r="BY153" s="80"/>
      <c r="BZ153" s="80"/>
    </row>
    <row r="154" spans="1:78" ht="15.75" x14ac:dyDescent="0.25">
      <c r="A154" s="78"/>
      <c r="D154" s="78"/>
      <c r="E154" s="79"/>
      <c r="F154" s="78"/>
      <c r="G154" s="79"/>
      <c r="H154" s="78"/>
      <c r="I154" s="79"/>
      <c r="J154" s="78"/>
      <c r="K154" s="78"/>
      <c r="L154" s="78"/>
      <c r="M154" s="78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  <c r="BP154" s="80"/>
      <c r="BQ154" s="80"/>
      <c r="BR154" s="80"/>
      <c r="BS154" s="80"/>
      <c r="BT154" s="80"/>
      <c r="BU154" s="80"/>
      <c r="BV154" s="80"/>
      <c r="BW154" s="80"/>
      <c r="BX154" s="80"/>
      <c r="BY154" s="80"/>
      <c r="BZ154" s="80"/>
    </row>
    <row r="155" spans="1:78" ht="15.75" x14ac:dyDescent="0.25">
      <c r="A155" s="78"/>
      <c r="D155" s="78"/>
      <c r="E155" s="79"/>
      <c r="F155" s="78"/>
      <c r="G155" s="79"/>
      <c r="H155" s="78"/>
      <c r="I155" s="79"/>
      <c r="J155" s="78"/>
      <c r="K155" s="78"/>
      <c r="L155" s="78"/>
      <c r="M155" s="78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/>
      <c r="BR155" s="80"/>
      <c r="BS155" s="80"/>
      <c r="BT155" s="80"/>
      <c r="BU155" s="80"/>
      <c r="BV155" s="80"/>
      <c r="BW155" s="80"/>
      <c r="BX155" s="80"/>
      <c r="BY155" s="80"/>
      <c r="BZ155" s="80"/>
    </row>
    <row r="156" spans="1:78" ht="15.75" x14ac:dyDescent="0.25">
      <c r="A156" s="78"/>
      <c r="D156" s="78"/>
      <c r="E156" s="79"/>
      <c r="F156" s="78"/>
      <c r="G156" s="79"/>
      <c r="H156" s="78"/>
      <c r="I156" s="79"/>
      <c r="J156" s="78"/>
      <c r="K156" s="78"/>
      <c r="L156" s="78"/>
      <c r="M156" s="78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/>
      <c r="BR156" s="80"/>
      <c r="BS156" s="80"/>
      <c r="BT156" s="80"/>
      <c r="BU156" s="80"/>
      <c r="BV156" s="80"/>
      <c r="BW156" s="80"/>
      <c r="BX156" s="80"/>
      <c r="BY156" s="80"/>
      <c r="BZ156" s="80"/>
    </row>
    <row r="157" spans="1:78" ht="15.75" x14ac:dyDescent="0.25">
      <c r="A157" s="78"/>
      <c r="D157" s="78"/>
      <c r="E157" s="79"/>
      <c r="F157" s="78"/>
      <c r="G157" s="79"/>
      <c r="H157" s="78"/>
      <c r="I157" s="79"/>
      <c r="J157" s="78"/>
      <c r="K157" s="78"/>
      <c r="L157" s="78"/>
      <c r="M157" s="78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80"/>
      <c r="BO157" s="80"/>
      <c r="BP157" s="80"/>
      <c r="BQ157" s="80"/>
      <c r="BR157" s="80"/>
      <c r="BS157" s="80"/>
      <c r="BT157" s="80"/>
      <c r="BU157" s="80"/>
      <c r="BV157" s="80"/>
      <c r="BW157" s="80"/>
      <c r="BX157" s="80"/>
      <c r="BY157" s="80"/>
      <c r="BZ157" s="80"/>
    </row>
    <row r="158" spans="1:78" ht="15.75" x14ac:dyDescent="0.25">
      <c r="A158" s="78"/>
      <c r="D158" s="78"/>
      <c r="E158" s="79"/>
      <c r="F158" s="78"/>
      <c r="G158" s="79"/>
      <c r="H158" s="78"/>
      <c r="I158" s="79"/>
      <c r="J158" s="78"/>
      <c r="K158" s="78"/>
      <c r="L158" s="78"/>
      <c r="M158" s="78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80"/>
      <c r="BO158" s="80"/>
      <c r="BP158" s="80"/>
      <c r="BQ158" s="80"/>
      <c r="BR158" s="80"/>
      <c r="BS158" s="80"/>
      <c r="BT158" s="80"/>
      <c r="BU158" s="80"/>
      <c r="BV158" s="80"/>
      <c r="BW158" s="80"/>
      <c r="BX158" s="80"/>
      <c r="BY158" s="80"/>
      <c r="BZ158" s="80"/>
    </row>
    <row r="159" spans="1:78" ht="15.75" x14ac:dyDescent="0.25">
      <c r="A159" s="78"/>
      <c r="D159" s="78"/>
      <c r="E159" s="79"/>
      <c r="F159" s="78"/>
      <c r="G159" s="79"/>
      <c r="H159" s="78"/>
      <c r="I159" s="79"/>
      <c r="J159" s="78"/>
      <c r="K159" s="78"/>
      <c r="L159" s="78"/>
      <c r="M159" s="78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80"/>
      <c r="BO159" s="80"/>
      <c r="BP159" s="80"/>
      <c r="BQ159" s="80"/>
      <c r="BR159" s="80"/>
      <c r="BS159" s="80"/>
      <c r="BT159" s="80"/>
      <c r="BU159" s="80"/>
      <c r="BV159" s="80"/>
      <c r="BW159" s="80"/>
      <c r="BX159" s="80"/>
      <c r="BY159" s="80"/>
      <c r="BZ159" s="80"/>
    </row>
    <row r="160" spans="1:78" ht="15.75" x14ac:dyDescent="0.25">
      <c r="A160" s="78"/>
      <c r="D160" s="78"/>
      <c r="E160" s="79"/>
      <c r="F160" s="78"/>
      <c r="G160" s="79"/>
      <c r="H160" s="78"/>
      <c r="I160" s="79"/>
      <c r="J160" s="78"/>
      <c r="K160" s="78"/>
      <c r="L160" s="78"/>
      <c r="M160" s="78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80"/>
      <c r="BO160" s="80"/>
      <c r="BP160" s="80"/>
      <c r="BQ160" s="80"/>
      <c r="BR160" s="80"/>
      <c r="BS160" s="80"/>
      <c r="BT160" s="80"/>
      <c r="BU160" s="80"/>
      <c r="BV160" s="80"/>
      <c r="BW160" s="80"/>
      <c r="BX160" s="80"/>
      <c r="BY160" s="80"/>
      <c r="BZ160" s="80"/>
    </row>
    <row r="161" spans="1:78" ht="15.75" x14ac:dyDescent="0.25">
      <c r="A161" s="78"/>
      <c r="D161" s="78"/>
      <c r="E161" s="79"/>
      <c r="F161" s="78"/>
      <c r="G161" s="79"/>
      <c r="H161" s="78"/>
      <c r="I161" s="79"/>
      <c r="J161" s="78"/>
      <c r="K161" s="78"/>
      <c r="L161" s="78"/>
      <c r="M161" s="78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  <c r="BO161" s="80"/>
      <c r="BP161" s="80"/>
      <c r="BQ161" s="80"/>
      <c r="BR161" s="80"/>
      <c r="BS161" s="80"/>
      <c r="BT161" s="80"/>
      <c r="BU161" s="80"/>
      <c r="BV161" s="80"/>
      <c r="BW161" s="80"/>
      <c r="BX161" s="80"/>
      <c r="BY161" s="80"/>
      <c r="BZ161" s="80"/>
    </row>
    <row r="162" spans="1:78" ht="15.75" x14ac:dyDescent="0.25">
      <c r="A162" s="78"/>
      <c r="D162" s="78"/>
      <c r="E162" s="79"/>
      <c r="F162" s="78"/>
      <c r="G162" s="79"/>
      <c r="H162" s="78"/>
      <c r="I162" s="79"/>
      <c r="J162" s="78"/>
      <c r="K162" s="78"/>
      <c r="L162" s="78"/>
      <c r="M162" s="78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80"/>
      <c r="BQ162" s="80"/>
      <c r="BR162" s="80"/>
      <c r="BS162" s="80"/>
      <c r="BT162" s="80"/>
      <c r="BU162" s="80"/>
      <c r="BV162" s="80"/>
      <c r="BW162" s="80"/>
      <c r="BX162" s="80"/>
      <c r="BY162" s="80"/>
      <c r="BZ162" s="80"/>
    </row>
    <row r="163" spans="1:78" ht="15.75" x14ac:dyDescent="0.25">
      <c r="A163" s="78"/>
      <c r="D163" s="78"/>
      <c r="E163" s="79"/>
      <c r="F163" s="78"/>
      <c r="G163" s="79"/>
      <c r="H163" s="78"/>
      <c r="I163" s="79"/>
      <c r="J163" s="78"/>
      <c r="K163" s="78"/>
      <c r="L163" s="78"/>
      <c r="M163" s="78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  <c r="BP163" s="80"/>
      <c r="BQ163" s="80"/>
      <c r="BR163" s="80"/>
      <c r="BS163" s="80"/>
      <c r="BT163" s="80"/>
      <c r="BU163" s="80"/>
      <c r="BV163" s="80"/>
      <c r="BW163" s="80"/>
      <c r="BX163" s="80"/>
      <c r="BY163" s="80"/>
      <c r="BZ163" s="80"/>
    </row>
    <row r="164" spans="1:78" ht="15.75" x14ac:dyDescent="0.25">
      <c r="A164" s="78"/>
      <c r="D164" s="78"/>
      <c r="E164" s="79"/>
      <c r="F164" s="78"/>
      <c r="G164" s="79"/>
      <c r="H164" s="78"/>
      <c r="I164" s="79"/>
      <c r="J164" s="78"/>
      <c r="K164" s="78"/>
      <c r="L164" s="78"/>
      <c r="M164" s="78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  <c r="BP164" s="80"/>
      <c r="BQ164" s="80"/>
      <c r="BR164" s="80"/>
      <c r="BS164" s="80"/>
      <c r="BT164" s="80"/>
      <c r="BU164" s="80"/>
      <c r="BV164" s="80"/>
      <c r="BW164" s="80"/>
      <c r="BX164" s="80"/>
      <c r="BY164" s="80"/>
      <c r="BZ164" s="80"/>
    </row>
    <row r="165" spans="1:78" ht="15.75" x14ac:dyDescent="0.25">
      <c r="A165" s="78"/>
      <c r="D165" s="78"/>
      <c r="E165" s="79"/>
      <c r="F165" s="78"/>
      <c r="G165" s="79"/>
      <c r="H165" s="78"/>
      <c r="I165" s="79"/>
      <c r="J165" s="78"/>
      <c r="K165" s="78"/>
      <c r="L165" s="78"/>
      <c r="M165" s="78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  <c r="BV165" s="80"/>
      <c r="BW165" s="80"/>
      <c r="BX165" s="80"/>
      <c r="BY165" s="80"/>
      <c r="BZ165" s="80"/>
    </row>
    <row r="166" spans="1:78" ht="15.75" x14ac:dyDescent="0.25">
      <c r="A166" s="78"/>
      <c r="D166" s="78"/>
      <c r="E166" s="79"/>
      <c r="F166" s="78"/>
      <c r="G166" s="79"/>
      <c r="H166" s="78"/>
      <c r="I166" s="79"/>
      <c r="J166" s="78"/>
      <c r="K166" s="78"/>
      <c r="L166" s="78"/>
      <c r="M166" s="78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0"/>
      <c r="BR166" s="80"/>
      <c r="BS166" s="80"/>
      <c r="BT166" s="80"/>
      <c r="BU166" s="80"/>
      <c r="BV166" s="80"/>
      <c r="BW166" s="80"/>
      <c r="BX166" s="80"/>
      <c r="BY166" s="80"/>
      <c r="BZ166" s="80"/>
    </row>
    <row r="167" spans="1:78" ht="15.75" x14ac:dyDescent="0.25">
      <c r="A167" s="78"/>
      <c r="D167" s="78"/>
      <c r="E167" s="79"/>
      <c r="F167" s="78"/>
      <c r="G167" s="79"/>
      <c r="H167" s="78"/>
      <c r="I167" s="79"/>
      <c r="J167" s="78"/>
      <c r="K167" s="78"/>
      <c r="L167" s="78"/>
      <c r="M167" s="78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</row>
    <row r="168" spans="1:78" ht="15.75" x14ac:dyDescent="0.25">
      <c r="A168" s="78"/>
      <c r="D168" s="78"/>
      <c r="E168" s="79"/>
      <c r="F168" s="78"/>
      <c r="G168" s="79"/>
      <c r="H168" s="78"/>
      <c r="I168" s="79"/>
      <c r="J168" s="78"/>
      <c r="K168" s="78"/>
      <c r="L168" s="78"/>
      <c r="M168" s="78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  <c r="BV168" s="80"/>
      <c r="BW168" s="80"/>
      <c r="BX168" s="80"/>
      <c r="BY168" s="80"/>
      <c r="BZ168" s="80"/>
    </row>
    <row r="169" spans="1:78" ht="15.75" x14ac:dyDescent="0.25">
      <c r="A169" s="78"/>
      <c r="D169" s="78"/>
      <c r="E169" s="79"/>
      <c r="F169" s="78"/>
      <c r="G169" s="79"/>
      <c r="H169" s="78"/>
      <c r="I169" s="79"/>
      <c r="J169" s="78"/>
      <c r="K169" s="78"/>
      <c r="L169" s="78"/>
      <c r="M169" s="78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</row>
    <row r="170" spans="1:78" ht="15.75" x14ac:dyDescent="0.25">
      <c r="A170" s="78"/>
      <c r="D170" s="78"/>
      <c r="E170" s="79"/>
      <c r="F170" s="78"/>
      <c r="G170" s="79"/>
      <c r="H170" s="78"/>
      <c r="I170" s="79"/>
      <c r="J170" s="78"/>
      <c r="K170" s="78"/>
      <c r="L170" s="78"/>
      <c r="M170" s="78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  <c r="BV170" s="80"/>
      <c r="BW170" s="80"/>
      <c r="BX170" s="80"/>
      <c r="BY170" s="80"/>
      <c r="BZ170" s="80"/>
    </row>
    <row r="171" spans="1:78" ht="15.75" x14ac:dyDescent="0.25">
      <c r="A171" s="78"/>
      <c r="D171" s="78"/>
      <c r="E171" s="79"/>
      <c r="F171" s="78"/>
      <c r="G171" s="79"/>
      <c r="H171" s="78"/>
      <c r="I171" s="79"/>
      <c r="J171" s="78"/>
      <c r="K171" s="78"/>
      <c r="L171" s="78"/>
      <c r="M171" s="78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  <c r="BV171" s="80"/>
      <c r="BW171" s="80"/>
      <c r="BX171" s="80"/>
      <c r="BY171" s="80"/>
      <c r="BZ171" s="80"/>
    </row>
    <row r="172" spans="1:78" ht="15.75" x14ac:dyDescent="0.25">
      <c r="A172" s="78"/>
      <c r="D172" s="78"/>
      <c r="E172" s="79"/>
      <c r="F172" s="78"/>
      <c r="G172" s="79"/>
      <c r="H172" s="78"/>
      <c r="I172" s="79"/>
      <c r="J172" s="78"/>
      <c r="K172" s="78"/>
      <c r="L172" s="78"/>
      <c r="M172" s="78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80"/>
      <c r="BQ172" s="80"/>
      <c r="BR172" s="80"/>
      <c r="BS172" s="80"/>
      <c r="BT172" s="80"/>
      <c r="BU172" s="80"/>
      <c r="BV172" s="80"/>
      <c r="BW172" s="80"/>
      <c r="BX172" s="80"/>
      <c r="BY172" s="80"/>
      <c r="BZ172" s="80"/>
    </row>
    <row r="173" spans="1:78" ht="15.75" x14ac:dyDescent="0.25">
      <c r="A173" s="78"/>
      <c r="D173" s="78"/>
      <c r="E173" s="79"/>
      <c r="F173" s="78"/>
      <c r="G173" s="79"/>
      <c r="H173" s="78"/>
      <c r="I173" s="79"/>
      <c r="J173" s="78"/>
      <c r="K173" s="78"/>
      <c r="L173" s="78"/>
      <c r="M173" s="78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80"/>
      <c r="BQ173" s="80"/>
      <c r="BR173" s="80"/>
      <c r="BS173" s="80"/>
      <c r="BT173" s="80"/>
      <c r="BU173" s="80"/>
      <c r="BV173" s="80"/>
      <c r="BW173" s="80"/>
      <c r="BX173" s="80"/>
      <c r="BY173" s="80"/>
      <c r="BZ173" s="80"/>
    </row>
    <row r="174" spans="1:78" ht="15.75" x14ac:dyDescent="0.25">
      <c r="A174" s="78"/>
      <c r="D174" s="78"/>
      <c r="E174" s="79"/>
      <c r="F174" s="78"/>
      <c r="G174" s="79"/>
      <c r="H174" s="78"/>
      <c r="I174" s="79"/>
      <c r="J174" s="78"/>
      <c r="K174" s="78"/>
      <c r="L174" s="78"/>
      <c r="M174" s="78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80"/>
      <c r="BQ174" s="80"/>
      <c r="BR174" s="80"/>
      <c r="BS174" s="80"/>
      <c r="BT174" s="80"/>
      <c r="BU174" s="80"/>
      <c r="BV174" s="80"/>
      <c r="BW174" s="80"/>
      <c r="BX174" s="80"/>
      <c r="BY174" s="80"/>
      <c r="BZ174" s="80"/>
    </row>
    <row r="175" spans="1:78" ht="15.75" x14ac:dyDescent="0.25">
      <c r="A175" s="78"/>
      <c r="D175" s="78"/>
      <c r="E175" s="79"/>
      <c r="F175" s="78"/>
      <c r="G175" s="79"/>
      <c r="H175" s="78"/>
      <c r="I175" s="79"/>
      <c r="J175" s="78"/>
      <c r="K175" s="78"/>
      <c r="L175" s="78"/>
      <c r="M175" s="78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  <c r="BP175" s="80"/>
      <c r="BQ175" s="80"/>
      <c r="BR175" s="80"/>
      <c r="BS175" s="80"/>
      <c r="BT175" s="80"/>
      <c r="BU175" s="80"/>
      <c r="BV175" s="80"/>
      <c r="BW175" s="80"/>
      <c r="BX175" s="80"/>
      <c r="BY175" s="80"/>
      <c r="BZ175" s="80"/>
    </row>
    <row r="176" spans="1:78" ht="15.75" x14ac:dyDescent="0.25">
      <c r="A176" s="78"/>
      <c r="D176" s="78"/>
      <c r="E176" s="79"/>
      <c r="F176" s="78"/>
      <c r="G176" s="79"/>
      <c r="H176" s="78"/>
      <c r="I176" s="79"/>
      <c r="J176" s="78"/>
      <c r="K176" s="78"/>
      <c r="L176" s="78"/>
      <c r="M176" s="78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  <c r="BV176" s="80"/>
      <c r="BW176" s="80"/>
      <c r="BX176" s="80"/>
      <c r="BY176" s="80"/>
      <c r="BZ176" s="80"/>
    </row>
    <row r="177" spans="1:78" ht="15.75" x14ac:dyDescent="0.25">
      <c r="A177" s="78"/>
      <c r="D177" s="78"/>
      <c r="E177" s="79"/>
      <c r="F177" s="78"/>
      <c r="G177" s="79"/>
      <c r="H177" s="78"/>
      <c r="I177" s="79"/>
      <c r="J177" s="78"/>
      <c r="K177" s="78"/>
      <c r="L177" s="78"/>
      <c r="M177" s="78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0"/>
      <c r="BT177" s="80"/>
      <c r="BU177" s="80"/>
      <c r="BV177" s="80"/>
      <c r="BW177" s="80"/>
      <c r="BX177" s="80"/>
      <c r="BY177" s="80"/>
      <c r="BZ177" s="80"/>
    </row>
    <row r="178" spans="1:78" ht="15.75" x14ac:dyDescent="0.25">
      <c r="A178" s="78"/>
      <c r="D178" s="78"/>
      <c r="E178" s="79"/>
      <c r="F178" s="78"/>
      <c r="G178" s="79"/>
      <c r="H178" s="78"/>
      <c r="I178" s="79"/>
      <c r="J178" s="78"/>
      <c r="K178" s="78"/>
      <c r="L178" s="78"/>
      <c r="M178" s="78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  <c r="BR178" s="80"/>
      <c r="BS178" s="80"/>
      <c r="BT178" s="80"/>
      <c r="BU178" s="80"/>
      <c r="BV178" s="80"/>
      <c r="BW178" s="80"/>
      <c r="BX178" s="80"/>
      <c r="BY178" s="80"/>
      <c r="BZ178" s="80"/>
    </row>
    <row r="179" spans="1:78" ht="15.75" x14ac:dyDescent="0.25">
      <c r="A179" s="78"/>
      <c r="D179" s="78"/>
      <c r="E179" s="79"/>
      <c r="F179" s="78"/>
      <c r="G179" s="79"/>
      <c r="H179" s="78"/>
      <c r="I179" s="79"/>
      <c r="J179" s="78"/>
      <c r="K179" s="78"/>
      <c r="L179" s="78"/>
      <c r="M179" s="78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  <c r="BO179" s="80"/>
      <c r="BP179" s="80"/>
      <c r="BQ179" s="80"/>
      <c r="BR179" s="80"/>
      <c r="BS179" s="80"/>
      <c r="BT179" s="80"/>
      <c r="BU179" s="80"/>
      <c r="BV179" s="80"/>
      <c r="BW179" s="80"/>
      <c r="BX179" s="80"/>
      <c r="BY179" s="80"/>
      <c r="BZ179" s="80"/>
    </row>
    <row r="180" spans="1:78" ht="15.75" x14ac:dyDescent="0.25">
      <c r="A180" s="78"/>
      <c r="D180" s="78"/>
      <c r="E180" s="79"/>
      <c r="F180" s="78"/>
      <c r="G180" s="79"/>
      <c r="H180" s="78"/>
      <c r="I180" s="79"/>
      <c r="J180" s="78"/>
      <c r="K180" s="78"/>
      <c r="L180" s="78"/>
      <c r="M180" s="78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80"/>
      <c r="BQ180" s="80"/>
      <c r="BR180" s="80"/>
      <c r="BS180" s="80"/>
      <c r="BT180" s="80"/>
      <c r="BU180" s="80"/>
      <c r="BV180" s="80"/>
      <c r="BW180" s="80"/>
      <c r="BX180" s="80"/>
      <c r="BY180" s="80"/>
      <c r="BZ180" s="80"/>
    </row>
    <row r="181" spans="1:78" ht="15.75" x14ac:dyDescent="0.25">
      <c r="A181" s="78"/>
      <c r="D181" s="78"/>
      <c r="E181" s="79"/>
      <c r="F181" s="78"/>
      <c r="G181" s="79"/>
      <c r="H181" s="78"/>
      <c r="I181" s="79"/>
      <c r="J181" s="78"/>
      <c r="K181" s="78"/>
      <c r="L181" s="78"/>
      <c r="M181" s="78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80"/>
      <c r="BQ181" s="80"/>
      <c r="BR181" s="80"/>
      <c r="BS181" s="80"/>
      <c r="BT181" s="80"/>
      <c r="BU181" s="80"/>
      <c r="BV181" s="80"/>
      <c r="BW181" s="80"/>
      <c r="BX181" s="80"/>
      <c r="BY181" s="80"/>
      <c r="BZ181" s="80"/>
    </row>
    <row r="182" spans="1:78" ht="15.75" x14ac:dyDescent="0.25">
      <c r="A182" s="78"/>
      <c r="D182" s="78"/>
      <c r="E182" s="79"/>
      <c r="F182" s="78"/>
      <c r="G182" s="79"/>
      <c r="H182" s="78"/>
      <c r="I182" s="79"/>
      <c r="J182" s="78"/>
      <c r="K182" s="78"/>
      <c r="L182" s="78"/>
      <c r="M182" s="78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  <c r="BP182" s="80"/>
      <c r="BQ182" s="80"/>
      <c r="BR182" s="80"/>
      <c r="BS182" s="80"/>
      <c r="BT182" s="80"/>
      <c r="BU182" s="80"/>
      <c r="BV182" s="80"/>
      <c r="BW182" s="80"/>
      <c r="BX182" s="80"/>
      <c r="BY182" s="80"/>
      <c r="BZ182" s="80"/>
    </row>
    <row r="183" spans="1:78" ht="15.75" x14ac:dyDescent="0.25">
      <c r="A183" s="78"/>
      <c r="D183" s="78"/>
      <c r="E183" s="79"/>
      <c r="F183" s="78"/>
      <c r="G183" s="79"/>
      <c r="H183" s="78"/>
      <c r="I183" s="79"/>
      <c r="J183" s="78"/>
      <c r="K183" s="78"/>
      <c r="L183" s="78"/>
      <c r="M183" s="78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  <c r="BP183" s="80"/>
      <c r="BQ183" s="80"/>
      <c r="BR183" s="80"/>
      <c r="BS183" s="80"/>
      <c r="BT183" s="80"/>
      <c r="BU183" s="80"/>
      <c r="BV183" s="80"/>
      <c r="BW183" s="80"/>
      <c r="BX183" s="80"/>
      <c r="BY183" s="80"/>
      <c r="BZ183" s="80"/>
    </row>
    <row r="184" spans="1:78" ht="15.75" x14ac:dyDescent="0.25">
      <c r="A184" s="78"/>
      <c r="D184" s="78"/>
      <c r="E184" s="79"/>
      <c r="F184" s="78"/>
      <c r="G184" s="79"/>
      <c r="H184" s="78"/>
      <c r="I184" s="79"/>
      <c r="J184" s="78"/>
      <c r="K184" s="78"/>
      <c r="L184" s="78"/>
      <c r="M184" s="78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  <c r="BO184" s="80"/>
      <c r="BP184" s="80"/>
      <c r="BQ184" s="80"/>
      <c r="BR184" s="80"/>
      <c r="BS184" s="80"/>
      <c r="BT184" s="80"/>
      <c r="BU184" s="80"/>
      <c r="BV184" s="80"/>
      <c r="BW184" s="80"/>
      <c r="BX184" s="80"/>
      <c r="BY184" s="80"/>
      <c r="BZ184" s="80"/>
    </row>
    <row r="185" spans="1:78" ht="15.75" x14ac:dyDescent="0.25">
      <c r="A185" s="78"/>
      <c r="D185" s="78"/>
      <c r="E185" s="79"/>
      <c r="F185" s="78"/>
      <c r="G185" s="79"/>
      <c r="H185" s="78"/>
      <c r="I185" s="79"/>
      <c r="J185" s="78"/>
      <c r="K185" s="78"/>
      <c r="L185" s="78"/>
      <c r="M185" s="78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  <c r="BV185" s="80"/>
      <c r="BW185" s="80"/>
      <c r="BX185" s="80"/>
      <c r="BY185" s="80"/>
      <c r="BZ185" s="80"/>
    </row>
    <row r="186" spans="1:78" ht="15.75" x14ac:dyDescent="0.25">
      <c r="A186" s="78"/>
      <c r="D186" s="78"/>
      <c r="E186" s="79"/>
      <c r="F186" s="78"/>
      <c r="G186" s="79"/>
      <c r="H186" s="78"/>
      <c r="I186" s="79"/>
      <c r="J186" s="78"/>
      <c r="K186" s="78"/>
      <c r="L186" s="78"/>
      <c r="M186" s="78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  <c r="BO186" s="80"/>
      <c r="BP186" s="80"/>
      <c r="BQ186" s="80"/>
      <c r="BR186" s="80"/>
      <c r="BS186" s="80"/>
      <c r="BT186" s="80"/>
      <c r="BU186" s="80"/>
      <c r="BV186" s="80"/>
      <c r="BW186" s="80"/>
      <c r="BX186" s="80"/>
      <c r="BY186" s="80"/>
      <c r="BZ186" s="80"/>
    </row>
    <row r="187" spans="1:78" ht="15.75" x14ac:dyDescent="0.25">
      <c r="A187" s="78"/>
      <c r="D187" s="78"/>
      <c r="E187" s="79"/>
      <c r="F187" s="78"/>
      <c r="G187" s="79"/>
      <c r="H187" s="78"/>
      <c r="I187" s="79"/>
      <c r="J187" s="78"/>
      <c r="K187" s="78"/>
      <c r="L187" s="78"/>
      <c r="M187" s="78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80"/>
      <c r="BQ187" s="80"/>
      <c r="BR187" s="80"/>
      <c r="BS187" s="80"/>
      <c r="BT187" s="80"/>
      <c r="BU187" s="80"/>
      <c r="BV187" s="80"/>
      <c r="BW187" s="80"/>
      <c r="BX187" s="80"/>
      <c r="BY187" s="80"/>
      <c r="BZ187" s="80"/>
    </row>
    <row r="188" spans="1:78" ht="15.75" x14ac:dyDescent="0.25">
      <c r="A188" s="78"/>
      <c r="D188" s="78"/>
      <c r="E188" s="79"/>
      <c r="F188" s="78"/>
      <c r="G188" s="79"/>
      <c r="H188" s="78"/>
      <c r="I188" s="79"/>
      <c r="J188" s="78"/>
      <c r="K188" s="78"/>
      <c r="L188" s="78"/>
      <c r="M188" s="78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</row>
    <row r="189" spans="1:78" ht="15.75" x14ac:dyDescent="0.25">
      <c r="A189" s="78"/>
      <c r="D189" s="78"/>
      <c r="E189" s="79"/>
      <c r="F189" s="78"/>
      <c r="G189" s="79"/>
      <c r="H189" s="78"/>
      <c r="I189" s="79"/>
      <c r="J189" s="78"/>
      <c r="K189" s="78"/>
      <c r="L189" s="78"/>
      <c r="M189" s="78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  <c r="BV189" s="80"/>
      <c r="BW189" s="80"/>
      <c r="BX189" s="80"/>
      <c r="BY189" s="80"/>
      <c r="BZ189" s="80"/>
    </row>
    <row r="190" spans="1:78" ht="15.75" x14ac:dyDescent="0.25">
      <c r="A190" s="78"/>
      <c r="D190" s="78"/>
      <c r="E190" s="79"/>
      <c r="F190" s="78"/>
      <c r="G190" s="79"/>
      <c r="H190" s="78"/>
      <c r="I190" s="79"/>
      <c r="J190" s="78"/>
      <c r="K190" s="78"/>
      <c r="L190" s="78"/>
      <c r="M190" s="78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  <c r="BO190" s="80"/>
      <c r="BP190" s="80"/>
      <c r="BQ190" s="80"/>
      <c r="BR190" s="80"/>
      <c r="BS190" s="80"/>
      <c r="BT190" s="80"/>
      <c r="BU190" s="80"/>
      <c r="BV190" s="80"/>
      <c r="BW190" s="80"/>
      <c r="BX190" s="80"/>
      <c r="BY190" s="80"/>
      <c r="BZ190" s="80"/>
    </row>
    <row r="191" spans="1:78" ht="15.75" x14ac:dyDescent="0.25">
      <c r="A191" s="78"/>
      <c r="D191" s="78"/>
      <c r="E191" s="79"/>
      <c r="F191" s="78"/>
      <c r="G191" s="79"/>
      <c r="H191" s="78"/>
      <c r="I191" s="79"/>
      <c r="J191" s="78"/>
      <c r="K191" s="78"/>
      <c r="L191" s="78"/>
      <c r="M191" s="78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  <c r="BO191" s="80"/>
      <c r="BP191" s="80"/>
      <c r="BQ191" s="80"/>
      <c r="BR191" s="80"/>
      <c r="BS191" s="80"/>
      <c r="BT191" s="80"/>
      <c r="BU191" s="80"/>
      <c r="BV191" s="80"/>
      <c r="BW191" s="80"/>
      <c r="BX191" s="80"/>
      <c r="BY191" s="80"/>
      <c r="BZ191" s="80"/>
    </row>
    <row r="192" spans="1:78" ht="15.75" x14ac:dyDescent="0.25">
      <c r="A192" s="78"/>
      <c r="D192" s="78"/>
      <c r="E192" s="79"/>
      <c r="F192" s="78"/>
      <c r="G192" s="79"/>
      <c r="H192" s="78"/>
      <c r="I192" s="79"/>
      <c r="J192" s="78"/>
      <c r="K192" s="78"/>
      <c r="L192" s="78"/>
      <c r="M192" s="78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  <c r="BP192" s="80"/>
      <c r="BQ192" s="80"/>
      <c r="BR192" s="80"/>
      <c r="BS192" s="80"/>
      <c r="BT192" s="80"/>
      <c r="BU192" s="80"/>
      <c r="BV192" s="80"/>
      <c r="BW192" s="80"/>
      <c r="BX192" s="80"/>
      <c r="BY192" s="80"/>
      <c r="BZ192" s="80"/>
    </row>
    <row r="193" spans="1:78" ht="15.75" x14ac:dyDescent="0.25">
      <c r="A193" s="78"/>
      <c r="D193" s="78"/>
      <c r="E193" s="79"/>
      <c r="F193" s="78"/>
      <c r="G193" s="79"/>
      <c r="H193" s="78"/>
      <c r="I193" s="79"/>
      <c r="J193" s="78"/>
      <c r="K193" s="78"/>
      <c r="L193" s="78"/>
      <c r="M193" s="78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80"/>
      <c r="BQ193" s="80"/>
      <c r="BR193" s="80"/>
      <c r="BS193" s="80"/>
      <c r="BT193" s="80"/>
      <c r="BU193" s="80"/>
      <c r="BV193" s="80"/>
      <c r="BW193" s="80"/>
      <c r="BX193" s="80"/>
      <c r="BY193" s="80"/>
      <c r="BZ193" s="80"/>
    </row>
    <row r="194" spans="1:78" ht="15.75" x14ac:dyDescent="0.25">
      <c r="A194" s="78"/>
      <c r="D194" s="78"/>
      <c r="E194" s="79"/>
      <c r="F194" s="78"/>
      <c r="G194" s="79"/>
      <c r="H194" s="78"/>
      <c r="I194" s="79"/>
      <c r="J194" s="78"/>
      <c r="K194" s="78"/>
      <c r="L194" s="78"/>
      <c r="M194" s="78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80"/>
      <c r="BN194" s="80"/>
      <c r="BO194" s="80"/>
      <c r="BP194" s="80"/>
      <c r="BQ194" s="80"/>
      <c r="BR194" s="80"/>
      <c r="BS194" s="80"/>
      <c r="BT194" s="80"/>
      <c r="BU194" s="80"/>
      <c r="BV194" s="80"/>
      <c r="BW194" s="80"/>
      <c r="BX194" s="80"/>
      <c r="BY194" s="80"/>
      <c r="BZ194" s="80"/>
    </row>
    <row r="195" spans="1:78" ht="15.75" x14ac:dyDescent="0.25">
      <c r="A195" s="78"/>
      <c r="D195" s="78"/>
      <c r="E195" s="79"/>
      <c r="F195" s="78"/>
      <c r="G195" s="79"/>
      <c r="H195" s="78"/>
      <c r="I195" s="79"/>
      <c r="J195" s="78"/>
      <c r="K195" s="78"/>
      <c r="L195" s="78"/>
      <c r="M195" s="78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/>
      <c r="BI195" s="80"/>
      <c r="BJ195" s="80"/>
      <c r="BK195" s="80"/>
      <c r="BL195" s="80"/>
      <c r="BM195" s="80"/>
      <c r="BN195" s="80"/>
      <c r="BO195" s="80"/>
      <c r="BP195" s="80"/>
      <c r="BQ195" s="80"/>
      <c r="BR195" s="80"/>
      <c r="BS195" s="80"/>
      <c r="BT195" s="80"/>
      <c r="BU195" s="80"/>
      <c r="BV195" s="80"/>
      <c r="BW195" s="80"/>
      <c r="BX195" s="80"/>
      <c r="BY195" s="80"/>
      <c r="BZ195" s="80"/>
    </row>
    <row r="196" spans="1:78" ht="15.75" x14ac:dyDescent="0.25">
      <c r="A196" s="78"/>
      <c r="D196" s="78"/>
      <c r="E196" s="79"/>
      <c r="F196" s="78"/>
      <c r="G196" s="79"/>
      <c r="H196" s="78"/>
      <c r="I196" s="79"/>
      <c r="J196" s="78"/>
      <c r="K196" s="78"/>
      <c r="L196" s="78"/>
      <c r="M196" s="78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80"/>
      <c r="BO196" s="80"/>
      <c r="BP196" s="80"/>
      <c r="BQ196" s="80"/>
      <c r="BR196" s="80"/>
      <c r="BS196" s="80"/>
      <c r="BT196" s="80"/>
      <c r="BU196" s="80"/>
      <c r="BV196" s="80"/>
      <c r="BW196" s="80"/>
      <c r="BX196" s="80"/>
      <c r="BY196" s="80"/>
      <c r="BZ196" s="80"/>
    </row>
    <row r="197" spans="1:78" ht="15.75" x14ac:dyDescent="0.25">
      <c r="A197" s="78"/>
      <c r="D197" s="78"/>
      <c r="E197" s="79"/>
      <c r="F197" s="78"/>
      <c r="G197" s="79"/>
      <c r="H197" s="78"/>
      <c r="I197" s="79"/>
      <c r="J197" s="78"/>
      <c r="K197" s="78"/>
      <c r="L197" s="78"/>
      <c r="M197" s="78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0"/>
      <c r="BO197" s="80"/>
      <c r="BP197" s="80"/>
      <c r="BQ197" s="80"/>
      <c r="BR197" s="80"/>
      <c r="BS197" s="80"/>
      <c r="BT197" s="80"/>
      <c r="BU197" s="80"/>
      <c r="BV197" s="80"/>
      <c r="BW197" s="80"/>
      <c r="BX197" s="80"/>
      <c r="BY197" s="80"/>
      <c r="BZ197" s="80"/>
    </row>
    <row r="198" spans="1:78" ht="15.75" x14ac:dyDescent="0.25">
      <c r="A198" s="78"/>
      <c r="D198" s="78"/>
      <c r="E198" s="79"/>
      <c r="F198" s="78"/>
      <c r="G198" s="79"/>
      <c r="H198" s="78"/>
      <c r="I198" s="79"/>
      <c r="J198" s="78"/>
      <c r="K198" s="78"/>
      <c r="L198" s="78"/>
      <c r="M198" s="78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  <c r="BI198" s="80"/>
      <c r="BJ198" s="80"/>
      <c r="BK198" s="80"/>
      <c r="BL198" s="80"/>
      <c r="BM198" s="80"/>
      <c r="BN198" s="80"/>
      <c r="BO198" s="80"/>
      <c r="BP198" s="80"/>
      <c r="BQ198" s="80"/>
      <c r="BR198" s="80"/>
      <c r="BS198" s="80"/>
      <c r="BT198" s="80"/>
      <c r="BU198" s="80"/>
      <c r="BV198" s="80"/>
      <c r="BW198" s="80"/>
      <c r="BX198" s="80"/>
      <c r="BY198" s="80"/>
      <c r="BZ198" s="80"/>
    </row>
    <row r="199" spans="1:78" ht="15.75" x14ac:dyDescent="0.25">
      <c r="A199" s="78"/>
      <c r="D199" s="78"/>
      <c r="E199" s="79"/>
      <c r="F199" s="78"/>
      <c r="G199" s="79"/>
      <c r="H199" s="78"/>
      <c r="I199" s="79"/>
      <c r="J199" s="78"/>
      <c r="K199" s="78"/>
      <c r="L199" s="78"/>
      <c r="M199" s="78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0"/>
      <c r="BL199" s="80"/>
      <c r="BM199" s="80"/>
      <c r="BN199" s="80"/>
      <c r="BO199" s="80"/>
      <c r="BP199" s="80"/>
      <c r="BQ199" s="80"/>
      <c r="BR199" s="80"/>
      <c r="BS199" s="80"/>
      <c r="BT199" s="80"/>
      <c r="BU199" s="80"/>
      <c r="BV199" s="80"/>
      <c r="BW199" s="80"/>
      <c r="BX199" s="80"/>
      <c r="BY199" s="80"/>
      <c r="BZ199" s="80"/>
    </row>
    <row r="200" spans="1:78" ht="15.75" x14ac:dyDescent="0.25">
      <c r="A200" s="78"/>
      <c r="D200" s="78"/>
      <c r="E200" s="79"/>
      <c r="F200" s="78"/>
      <c r="G200" s="79"/>
      <c r="H200" s="78"/>
      <c r="I200" s="79"/>
      <c r="J200" s="78"/>
      <c r="K200" s="78"/>
      <c r="L200" s="78"/>
      <c r="M200" s="78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  <c r="BM200" s="80"/>
      <c r="BN200" s="80"/>
      <c r="BO200" s="80"/>
      <c r="BP200" s="80"/>
      <c r="BQ200" s="80"/>
      <c r="BR200" s="80"/>
      <c r="BS200" s="80"/>
      <c r="BT200" s="80"/>
      <c r="BU200" s="80"/>
      <c r="BV200" s="80"/>
      <c r="BW200" s="80"/>
      <c r="BX200" s="80"/>
      <c r="BY200" s="80"/>
      <c r="BZ200" s="80"/>
    </row>
    <row r="201" spans="1:78" ht="15.75" x14ac:dyDescent="0.25">
      <c r="A201" s="78"/>
      <c r="D201" s="78"/>
      <c r="E201" s="79"/>
      <c r="F201" s="78"/>
      <c r="G201" s="79"/>
      <c r="H201" s="78"/>
      <c r="I201" s="79"/>
      <c r="J201" s="78"/>
      <c r="K201" s="78"/>
      <c r="L201" s="78"/>
      <c r="M201" s="78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  <c r="BI201" s="80"/>
      <c r="BJ201" s="80"/>
      <c r="BK201" s="80"/>
      <c r="BL201" s="80"/>
      <c r="BM201" s="80"/>
      <c r="BN201" s="80"/>
      <c r="BO201" s="80"/>
      <c r="BP201" s="80"/>
      <c r="BQ201" s="80"/>
      <c r="BR201" s="80"/>
      <c r="BS201" s="80"/>
      <c r="BT201" s="80"/>
      <c r="BU201" s="80"/>
      <c r="BV201" s="80"/>
      <c r="BW201" s="80"/>
      <c r="BX201" s="80"/>
      <c r="BY201" s="80"/>
      <c r="BZ201" s="80"/>
    </row>
    <row r="202" spans="1:78" ht="15.75" x14ac:dyDescent="0.25">
      <c r="A202" s="78"/>
      <c r="D202" s="78"/>
      <c r="E202" s="79"/>
      <c r="F202" s="78"/>
      <c r="G202" s="79"/>
      <c r="H202" s="78"/>
      <c r="I202" s="79"/>
      <c r="J202" s="78"/>
      <c r="K202" s="78"/>
      <c r="L202" s="78"/>
      <c r="M202" s="78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  <c r="BI202" s="80"/>
      <c r="BJ202" s="80"/>
      <c r="BK202" s="80"/>
      <c r="BL202" s="80"/>
      <c r="BM202" s="80"/>
      <c r="BN202" s="80"/>
      <c r="BO202" s="80"/>
      <c r="BP202" s="80"/>
      <c r="BQ202" s="80"/>
      <c r="BR202" s="80"/>
      <c r="BS202" s="80"/>
      <c r="BT202" s="80"/>
      <c r="BU202" s="80"/>
      <c r="BV202" s="80"/>
      <c r="BW202" s="80"/>
      <c r="BX202" s="80"/>
      <c r="BY202" s="80"/>
      <c r="BZ202" s="80"/>
    </row>
    <row r="203" spans="1:78" ht="15.75" x14ac:dyDescent="0.25">
      <c r="A203" s="78"/>
      <c r="D203" s="78"/>
      <c r="E203" s="79"/>
      <c r="F203" s="78"/>
      <c r="G203" s="79"/>
      <c r="H203" s="78"/>
      <c r="I203" s="79"/>
      <c r="J203" s="78"/>
      <c r="K203" s="78"/>
      <c r="L203" s="78"/>
      <c r="M203" s="78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  <c r="BI203" s="80"/>
      <c r="BJ203" s="80"/>
      <c r="BK203" s="80"/>
      <c r="BL203" s="80"/>
      <c r="BM203" s="80"/>
      <c r="BN203" s="80"/>
      <c r="BO203" s="80"/>
      <c r="BP203" s="80"/>
      <c r="BQ203" s="80"/>
      <c r="BR203" s="80"/>
      <c r="BS203" s="80"/>
      <c r="BT203" s="80"/>
      <c r="BU203" s="80"/>
      <c r="BV203" s="80"/>
      <c r="BW203" s="80"/>
      <c r="BX203" s="80"/>
      <c r="BY203" s="80"/>
      <c r="BZ203" s="80"/>
    </row>
    <row r="204" spans="1:78" ht="15.75" x14ac:dyDescent="0.25">
      <c r="A204" s="78"/>
      <c r="D204" s="78"/>
      <c r="E204" s="79"/>
      <c r="F204" s="78"/>
      <c r="G204" s="79"/>
      <c r="H204" s="78"/>
      <c r="I204" s="79"/>
      <c r="J204" s="78"/>
      <c r="K204" s="78"/>
      <c r="L204" s="78"/>
      <c r="M204" s="78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  <c r="BI204" s="80"/>
      <c r="BJ204" s="80"/>
      <c r="BK204" s="80"/>
      <c r="BL204" s="80"/>
      <c r="BM204" s="80"/>
      <c r="BN204" s="80"/>
      <c r="BO204" s="80"/>
      <c r="BP204" s="80"/>
      <c r="BQ204" s="80"/>
      <c r="BR204" s="80"/>
      <c r="BS204" s="80"/>
      <c r="BT204" s="80"/>
      <c r="BU204" s="80"/>
      <c r="BV204" s="80"/>
      <c r="BW204" s="80"/>
      <c r="BX204" s="80"/>
      <c r="BY204" s="80"/>
      <c r="BZ204" s="80"/>
    </row>
    <row r="205" spans="1:78" ht="15.75" x14ac:dyDescent="0.25">
      <c r="A205" s="78"/>
      <c r="D205" s="78"/>
      <c r="E205" s="79"/>
      <c r="F205" s="78"/>
      <c r="G205" s="79"/>
      <c r="H205" s="78"/>
      <c r="I205" s="79"/>
      <c r="J205" s="78"/>
      <c r="K205" s="78"/>
      <c r="L205" s="78"/>
      <c r="M205" s="78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0"/>
      <c r="BL205" s="80"/>
      <c r="BM205" s="80"/>
      <c r="BN205" s="80"/>
      <c r="BO205" s="80"/>
      <c r="BP205" s="80"/>
      <c r="BQ205" s="80"/>
      <c r="BR205" s="80"/>
      <c r="BS205" s="80"/>
      <c r="BT205" s="80"/>
      <c r="BU205" s="80"/>
      <c r="BV205" s="80"/>
      <c r="BW205" s="80"/>
      <c r="BX205" s="80"/>
      <c r="BY205" s="80"/>
      <c r="BZ205" s="80"/>
    </row>
    <row r="206" spans="1:78" ht="15.75" x14ac:dyDescent="0.25">
      <c r="A206" s="78"/>
      <c r="D206" s="78"/>
      <c r="E206" s="79"/>
      <c r="F206" s="78"/>
      <c r="G206" s="79"/>
      <c r="H206" s="78"/>
      <c r="I206" s="79"/>
      <c r="J206" s="78"/>
      <c r="K206" s="78"/>
      <c r="L206" s="78"/>
      <c r="M206" s="78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0"/>
      <c r="BL206" s="80"/>
      <c r="BM206" s="80"/>
      <c r="BN206" s="80"/>
      <c r="BO206" s="80"/>
      <c r="BP206" s="80"/>
      <c r="BQ206" s="80"/>
      <c r="BR206" s="80"/>
      <c r="BS206" s="80"/>
      <c r="BT206" s="80"/>
      <c r="BU206" s="80"/>
      <c r="BV206" s="80"/>
      <c r="BW206" s="80"/>
      <c r="BX206" s="80"/>
      <c r="BY206" s="80"/>
      <c r="BZ206" s="80"/>
    </row>
    <row r="207" spans="1:78" ht="15.75" x14ac:dyDescent="0.25">
      <c r="A207" s="78"/>
      <c r="D207" s="78"/>
      <c r="E207" s="79"/>
      <c r="F207" s="78"/>
      <c r="G207" s="79"/>
      <c r="H207" s="78"/>
      <c r="I207" s="79"/>
      <c r="J207" s="78"/>
      <c r="K207" s="78"/>
      <c r="L207" s="78"/>
      <c r="M207" s="78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0"/>
      <c r="BL207" s="80"/>
      <c r="BM207" s="80"/>
      <c r="BN207" s="80"/>
      <c r="BO207" s="80"/>
      <c r="BP207" s="80"/>
      <c r="BQ207" s="80"/>
      <c r="BR207" s="80"/>
      <c r="BS207" s="80"/>
      <c r="BT207" s="80"/>
      <c r="BU207" s="80"/>
      <c r="BV207" s="80"/>
      <c r="BW207" s="80"/>
      <c r="BX207" s="80"/>
      <c r="BY207" s="80"/>
      <c r="BZ207" s="80"/>
    </row>
    <row r="208" spans="1:78" ht="15.75" x14ac:dyDescent="0.25">
      <c r="A208" s="78"/>
      <c r="D208" s="78"/>
      <c r="E208" s="79"/>
      <c r="F208" s="78"/>
      <c r="G208" s="79"/>
      <c r="H208" s="78"/>
      <c r="I208" s="79"/>
      <c r="J208" s="78"/>
      <c r="K208" s="78"/>
      <c r="L208" s="78"/>
      <c r="M208" s="78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  <c r="BI208" s="80"/>
      <c r="BJ208" s="80"/>
      <c r="BK208" s="80"/>
      <c r="BL208" s="80"/>
      <c r="BM208" s="80"/>
      <c r="BN208" s="80"/>
      <c r="BO208" s="80"/>
      <c r="BP208" s="80"/>
      <c r="BQ208" s="80"/>
      <c r="BR208" s="80"/>
      <c r="BS208" s="80"/>
      <c r="BT208" s="80"/>
      <c r="BU208" s="80"/>
      <c r="BV208" s="80"/>
      <c r="BW208" s="80"/>
      <c r="BX208" s="80"/>
      <c r="BY208" s="80"/>
      <c r="BZ208" s="8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Buxhet fillestar shpenzime</vt:lpstr>
      <vt:lpstr>detajimi Investime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Entela Kola</dc:creator>
  <cp:lastModifiedBy>Entela Kola</cp:lastModifiedBy>
  <dcterms:created xsi:type="dcterms:W3CDTF">2024-03-28T11:36:59Z</dcterms:created>
  <dcterms:modified xsi:type="dcterms:W3CDTF">2024-09-23T14:56:31Z</dcterms:modified>
</cp:coreProperties>
</file>